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VANA O\REBALANS\2026\"/>
    </mc:Choice>
  </mc:AlternateContent>
  <xr:revisionPtr revIDLastSave="0" documentId="13_ncr:1_{02E453AA-8BC5-4813-B17A-C5E2DC55C810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1" sheetId="11" r:id="rId8"/>
    <sheet name="List2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7" l="1"/>
  <c r="D19" i="8"/>
  <c r="D39" i="8"/>
  <c r="C39" i="8" s="1"/>
  <c r="C42" i="8"/>
  <c r="F18" i="3"/>
  <c r="F63" i="3"/>
  <c r="E39" i="7"/>
  <c r="F34" i="7"/>
  <c r="F35" i="7"/>
  <c r="F36" i="7"/>
  <c r="F24" i="7"/>
  <c r="F27" i="7"/>
  <c r="F28" i="7"/>
  <c r="F29" i="7"/>
  <c r="F30" i="7"/>
  <c r="F31" i="7"/>
  <c r="F32" i="7"/>
  <c r="F33" i="7"/>
  <c r="F8" i="7"/>
  <c r="F13" i="7"/>
  <c r="F14" i="7"/>
  <c r="F15" i="7"/>
  <c r="F16" i="7"/>
  <c r="F18" i="7"/>
  <c r="F19" i="7"/>
  <c r="F20" i="7"/>
  <c r="F21" i="7"/>
  <c r="F23" i="7"/>
  <c r="F17" i="7"/>
  <c r="E6" i="7"/>
  <c r="F7" i="7"/>
  <c r="F9" i="7"/>
  <c r="F10" i="7"/>
  <c r="F12" i="7"/>
  <c r="B32" i="8"/>
  <c r="B31" i="8" s="1"/>
  <c r="C40" i="8"/>
  <c r="F12" i="3"/>
  <c r="E12" i="3" s="1"/>
  <c r="D11" i="8"/>
  <c r="E61" i="3"/>
  <c r="G9" i="7"/>
  <c r="E74" i="3"/>
  <c r="E75" i="3"/>
  <c r="G12" i="10"/>
  <c r="C41" i="8"/>
  <c r="E15" i="3"/>
  <c r="G7" i="7"/>
  <c r="E9" i="7"/>
  <c r="E7" i="7"/>
  <c r="C36" i="8"/>
  <c r="C38" i="8"/>
  <c r="C18" i="8"/>
  <c r="D10" i="3"/>
  <c r="F6" i="7" l="1"/>
  <c r="D10" i="8"/>
  <c r="F10" i="3"/>
  <c r="G17" i="7"/>
  <c r="E22" i="7"/>
  <c r="E17" i="7"/>
  <c r="G10" i="10"/>
  <c r="G11" i="10"/>
  <c r="G13" i="10"/>
  <c r="G9" i="10"/>
  <c r="G8" i="10"/>
  <c r="C13" i="8"/>
  <c r="C14" i="8"/>
  <c r="C20" i="8"/>
  <c r="E62" i="3"/>
  <c r="E50" i="3"/>
  <c r="E51" i="3"/>
  <c r="E52" i="3"/>
  <c r="E53" i="3"/>
  <c r="E54" i="3"/>
  <c r="E55" i="3"/>
  <c r="E56" i="3"/>
  <c r="E57" i="3"/>
  <c r="E58" i="3"/>
  <c r="E59" i="3"/>
  <c r="D63" i="3"/>
  <c r="E63" i="3" s="1"/>
  <c r="D60" i="3"/>
  <c r="D36" i="3"/>
  <c r="D67" i="3"/>
  <c r="D71" i="3"/>
  <c r="D31" i="3"/>
  <c r="E45" i="3"/>
  <c r="E48" i="3"/>
  <c r="C11" i="5"/>
  <c r="C12" i="5"/>
  <c r="C10" i="5"/>
  <c r="F31" i="3"/>
  <c r="E37" i="3"/>
  <c r="E38" i="3"/>
  <c r="E40" i="3"/>
  <c r="E41" i="3"/>
  <c r="E42" i="3"/>
  <c r="E43" i="3"/>
  <c r="E44" i="3"/>
  <c r="E46" i="3"/>
  <c r="E47" i="3"/>
  <c r="E49" i="3"/>
  <c r="E64" i="3"/>
  <c r="E65" i="3"/>
  <c r="E68" i="3"/>
  <c r="E69" i="3"/>
  <c r="E72" i="3"/>
  <c r="E73" i="3"/>
  <c r="E77" i="3"/>
  <c r="D29" i="3" l="1"/>
  <c r="E36" i="3"/>
  <c r="E31" i="3"/>
  <c r="D30" i="3"/>
  <c r="E67" i="3"/>
  <c r="D37" i="8" l="1"/>
  <c r="D33" i="8"/>
  <c r="D32" i="8" s="1"/>
  <c r="D43" i="8"/>
  <c r="C32" i="8" l="1"/>
  <c r="D31" i="8"/>
  <c r="B10" i="8"/>
  <c r="C10" i="8" s="1"/>
  <c r="F37" i="10"/>
  <c r="G37" i="10" s="1"/>
  <c r="H34" i="10" s="1"/>
  <c r="H37" i="10" s="1"/>
  <c r="H21" i="10"/>
  <c r="G21" i="10"/>
  <c r="F21" i="10"/>
  <c r="F14" i="10" l="1"/>
  <c r="F22" i="10" s="1"/>
  <c r="F28" i="10" s="1"/>
  <c r="F29" i="10" s="1"/>
  <c r="H14" i="10"/>
  <c r="G14" i="10" s="1"/>
  <c r="G22" i="10" s="1"/>
  <c r="G28" i="10" s="1"/>
  <c r="G29" i="10" s="1"/>
  <c r="H22" i="10" l="1"/>
  <c r="H28" i="10" s="1"/>
  <c r="H29" i="10" s="1"/>
  <c r="C19" i="8"/>
  <c r="C17" i="8"/>
  <c r="C16" i="8"/>
  <c r="C11" i="8"/>
  <c r="C12" i="8"/>
  <c r="F60" i="3"/>
  <c r="F36" i="3" l="1"/>
  <c r="F30" i="3" s="1"/>
  <c r="E60" i="3"/>
  <c r="E30" i="3" s="1"/>
  <c r="E29" i="3"/>
  <c r="F22" i="7"/>
  <c r="C23" i="8"/>
  <c r="D23" i="8"/>
  <c r="G25" i="7"/>
  <c r="F25" i="7"/>
  <c r="F76" i="3"/>
  <c r="F70" i="3"/>
  <c r="F76" i="3" a="1"/>
  <c r="E76" i="3"/>
  <c r="G26" i="7"/>
  <c r="F26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<sst xmlns="http://schemas.openxmlformats.org/spreadsheetml/2006/main" count="258" uniqueCount="157">
  <si>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</si>
  <si>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</si>
  <si>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</si>
  <si>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</si>
  <si>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</si>
  <si>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</si>
  <si>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</si>
  <si>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</si>
  <si>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</si>
  <si>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</si>
  <si>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</si>
  <si>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</si>
  <si>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</si>
  <si>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</si>
  <si>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</si>
  <si>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</si>
  <si>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</si>
  <si>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</si>
  <si>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</si>
  <si>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</si>
  <si>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</si>
  <si>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</si>
  <si>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</si>
  <si>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</si>
  <si>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</si>
  <si>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</si>
  <si>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</si>
  <si>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</si>
  <si>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</si>
  <si>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</si>
  <si>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</si>
  <si>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</si>
  <si>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</si>
  <si>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</si>
  <si>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</si>
  <si>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</si>
  <si>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</si>
  <si>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</si>
  <si>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</si>
  <si>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</si>
  <si>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</si>
  <si>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</si>
  <si>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</si>
  <si>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</si>
  <si>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</si>
  <si>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</si>
  <si>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</si>
  <si>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</si>
  <si>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</si>
  <si>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</si>
  <si>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</si>
  <si>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</si>
  <si>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</si>
  <si>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</si>
  <si>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</si>
  <si>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</si>
  <si>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</si>
  <si>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</si>
  <si>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</si>
  <si>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</si>
  <si>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</si>
  <si>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</si>
  <si>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 xml:space="preserve">Pomoći proračunskim korisnicima iz proračuna koji im nije nadležan </t>
  </si>
  <si>
    <t>Tekuće pomoći proračunskim korisnicima iz proračuna koji im nije nadležan</t>
  </si>
  <si>
    <t>Prihodi od imovine</t>
  </si>
  <si>
    <t>Kamate na oročena sredstva i depozite po viđenju</t>
  </si>
  <si>
    <t>Prihodi iz nadležnog proračuna za financiranje rashoda poslovanja</t>
  </si>
  <si>
    <t>Financijski rashodi</t>
  </si>
  <si>
    <t>Naknade građanima i kućanstvima</t>
  </si>
  <si>
    <t>Naknade građanima i kućanstvima u novcu</t>
  </si>
  <si>
    <t>Naknade građanima i kućanstvima u naravi</t>
  </si>
  <si>
    <t>Bankarske usluge</t>
  </si>
  <si>
    <t>Plaće bruto</t>
  </si>
  <si>
    <t>Ostali rashodi za zaposlene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</si>
  <si>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</si>
  <si>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</si>
  <si>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</si>
  <si>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</si>
  <si>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</si>
  <si>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</si>
  <si>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</si>
  <si>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</si>
  <si>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</si>
  <si>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</si>
  <si>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</si>
  <si>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</si>
  <si>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</si>
  <si>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</si>
  <si>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</si>
  <si>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</si>
  <si>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</si>
  <si>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</si>
  <si>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</si>
  <si>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</si>
  <si>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</si>
  <si>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</si>
  <si>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Postrojenja i oprema</t>
  </si>
  <si>
    <t>Knjige</t>
  </si>
  <si>
    <t>Dodatna ulaganja na građevinskim objektima</t>
  </si>
  <si>
    <t>09 Obrazovanje</t>
  </si>
  <si>
    <t>0912 Osnovno obrazovanje</t>
  </si>
  <si>
    <t>412 Ostali prihodi za posebne namjene</t>
  </si>
  <si>
    <t>31 Vlastiti prihodi</t>
  </si>
  <si>
    <t>17 Prenesena sredstva, višak, za financiranje DEC</t>
  </si>
  <si>
    <t xml:space="preserve">  54 Pomoći iz inozemstva</t>
  </si>
  <si>
    <t>PROGRAM 3050</t>
  </si>
  <si>
    <t>Osnovno školstvo standard</t>
  </si>
  <si>
    <t>Aktivnost A3050-01</t>
  </si>
  <si>
    <t>Osiguranje uvjeta rada OŠ-minimalni standard</t>
  </si>
  <si>
    <t>Izvor financiranja 12</t>
  </si>
  <si>
    <t>Fond poravnanja, LSŽ min standard, DEC</t>
  </si>
  <si>
    <t>Finacijski rashodi</t>
  </si>
  <si>
    <t>Kapitalni projekt K3050-02</t>
  </si>
  <si>
    <t>Kapitalni izdaci iz decentralizacije</t>
  </si>
  <si>
    <t>Aktivnost A3050-04</t>
  </si>
  <si>
    <t>Odgojnoobrazovno, administrativno i tehničko osoblje</t>
  </si>
  <si>
    <t>Izvor financiranja 501</t>
  </si>
  <si>
    <t>Pomoći MZO</t>
  </si>
  <si>
    <t>PROGRAM 3060</t>
  </si>
  <si>
    <t>Osnovno školstvo iznad standarda</t>
  </si>
  <si>
    <t>Aktivnost A3060-01</t>
  </si>
  <si>
    <t>Djelatnost osnovnih škola iznad standarda</t>
  </si>
  <si>
    <t>Izvor financiranja 31</t>
  </si>
  <si>
    <t>Vlastiti prihodi</t>
  </si>
  <si>
    <t>Kapitalni projekt K3060-02</t>
  </si>
  <si>
    <t>Kapitalni izdaci iznad standarda</t>
  </si>
  <si>
    <t xml:space="preserve">Pomoći </t>
  </si>
  <si>
    <t>Izvor financiranja 412</t>
  </si>
  <si>
    <t>Prihodi za posebne namjene u školstvu</t>
  </si>
  <si>
    <t>povećanje-smanjenje</t>
  </si>
  <si>
    <t>Ostali rashodi</t>
  </si>
  <si>
    <t>Tekuće donacije</t>
  </si>
  <si>
    <t>Ostale tekuće donacije u naravi</t>
  </si>
  <si>
    <t>Proračun za 2025.</t>
  </si>
  <si>
    <t>Izvor financiranja 55</t>
  </si>
  <si>
    <t>Doprinos za osnovno zdravstveno osiguranje</t>
  </si>
  <si>
    <t>.</t>
  </si>
  <si>
    <t>Naknadne za prijevoz za rad na terenu</t>
  </si>
  <si>
    <t>Ostali nespomenuti financijski rashodi</t>
  </si>
  <si>
    <t>Natjecanja</t>
  </si>
  <si>
    <t>Aktivnost 3060-05</t>
  </si>
  <si>
    <t>FINANCIJSKI PLAN OSNOVNE ŠKOLE "ANŽ FRANKOPAN"   KOSINJ
ZA 2026. I PROJEKCIJA ZA 2027. I 2028. GODINU</t>
  </si>
  <si>
    <t>Proračun za 2026.</t>
  </si>
  <si>
    <t>FINANCIJSKI PLAN PRORAČUNSKOG KORISNIKA JEDINICE LOKALNE I PODRUČNE (REGIONALNE) SAMOUPRAVE 
ZA 2026. I PROJEKCIJA ZA 2027. I 2028. GODINU</t>
  </si>
  <si>
    <t>I. izmjene i dopune</t>
  </si>
  <si>
    <t>50 Pomoći</t>
  </si>
  <si>
    <t>Vlastiti prihodi - korisnici</t>
  </si>
  <si>
    <t>5012 Pomoći iz državnog proračuna kroz nacionalno sufinanciranje EU projekata - DEC</t>
  </si>
  <si>
    <t>11 Opći prihodi i primici</t>
  </si>
  <si>
    <t xml:space="preserve">  5011 Pomoći iz državnog proračuna kroz opće prihode i primitke</t>
  </si>
  <si>
    <t>5011 Pomoći iz državnog proračuna kroz opće prihode i primitke</t>
  </si>
  <si>
    <t>4241 Pomoći iz državnog proračuna kroz opće prihode i primitke</t>
  </si>
  <si>
    <t>Sportska oprema</t>
  </si>
  <si>
    <t>Uredska oprema i namještaj</t>
  </si>
  <si>
    <t xml:space="preserve">Prihodi iz nadležnog proračuna </t>
  </si>
  <si>
    <t xml:space="preserve">31 Vlastiti prihodi </t>
  </si>
  <si>
    <t xml:space="preserve">521 Fond za zaštitu okoliša i energ. Učinkovitosti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</si>
</sst>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2" tint="-9.9978637043366805E-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0" fontId="21" fillId="2" borderId="3" xfId="0" quotePrefix="1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43" fontId="6" fillId="0" borderId="3" xfId="1" applyFont="1" applyFill="1" applyBorder="1" applyAlignment="1" applyProtection="1">
      <alignment horizontal="center" vertical="center" wrapText="1"/>
    </xf>
    <xf numFmtId="43" fontId="6" fillId="2" borderId="3" xfId="1" applyFont="1" applyFill="1" applyBorder="1" applyAlignment="1">
      <alignment horizontal="right"/>
    </xf>
    <xf numFmtId="0" fontId="1" fillId="0" borderId="0" xfId="0" applyFont="1"/>
    <xf numFmtId="0" fontId="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24" fillId="5" borderId="4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43" fontId="6" fillId="3" borderId="3" xfId="1" applyFont="1" applyFill="1" applyBorder="1" applyAlignment="1">
      <alignment horizontal="right"/>
    </xf>
    <xf numFmtId="43" fontId="6" fillId="0" borderId="3" xfId="1" applyFont="1" applyFill="1" applyBorder="1" applyAlignment="1">
      <alignment horizontal="right"/>
    </xf>
    <xf numFmtId="43" fontId="6" fillId="0" borderId="3" xfId="1" applyFont="1" applyFill="1" applyBorder="1" applyAlignment="1" applyProtection="1">
      <alignment horizontal="right" wrapText="1"/>
    </xf>
    <xf numFmtId="43" fontId="6" fillId="0" borderId="3" xfId="1" applyFont="1" applyBorder="1" applyAlignment="1">
      <alignment horizontal="right"/>
    </xf>
    <xf numFmtId="43" fontId="9" fillId="3" borderId="1" xfId="1" quotePrefix="1" applyFont="1" applyFill="1" applyBorder="1" applyAlignment="1">
      <alignment horizontal="right"/>
    </xf>
    <xf numFmtId="43" fontId="9" fillId="3" borderId="3" xfId="1" quotePrefix="1" applyFont="1" applyFill="1" applyBorder="1" applyAlignment="1">
      <alignment horizontal="right"/>
    </xf>
    <xf numFmtId="43" fontId="9" fillId="4" borderId="1" xfId="1" quotePrefix="1" applyFont="1" applyFill="1" applyBorder="1" applyAlignment="1">
      <alignment horizontal="right"/>
    </xf>
    <xf numFmtId="43" fontId="9" fillId="4" borderId="3" xfId="1" applyFont="1" applyFill="1" applyBorder="1" applyAlignment="1" applyProtection="1">
      <alignment horizontal="right" wrapText="1"/>
    </xf>
    <xf numFmtId="0" fontId="9" fillId="6" borderId="3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43" fontId="7" fillId="2" borderId="3" xfId="1" applyFont="1" applyFill="1" applyBorder="1" applyAlignment="1">
      <alignment horizontal="right"/>
    </xf>
    <xf numFmtId="43" fontId="0" fillId="0" borderId="0" xfId="0" applyNumberFormat="1"/>
    <xf numFmtId="43" fontId="3" fillId="2" borderId="8" xfId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43" fontId="6" fillId="0" borderId="9" xfId="1" applyFont="1" applyFill="1" applyBorder="1" applyAlignment="1">
      <alignment horizontal="right"/>
    </xf>
    <xf numFmtId="43" fontId="6" fillId="6" borderId="3" xfId="1" applyFont="1" applyFill="1" applyBorder="1" applyAlignment="1">
      <alignment horizontal="right"/>
    </xf>
    <xf numFmtId="0" fontId="9" fillId="6" borderId="3" xfId="0" quotePrefix="1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43" fontId="9" fillId="0" borderId="3" xfId="1" applyFont="1" applyFill="1" applyBorder="1" applyAlignment="1" applyProtection="1">
      <alignment horizontal="center" vertical="center" wrapText="1"/>
    </xf>
    <xf numFmtId="43" fontId="6" fillId="0" borderId="3" xfId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left"/>
    </xf>
    <xf numFmtId="43" fontId="6" fillId="2" borderId="3" xfId="1" applyFont="1" applyFill="1" applyBorder="1" applyAlignment="1">
      <alignment horizontal="left"/>
    </xf>
    <xf numFmtId="164" fontId="1" fillId="0" borderId="0" xfId="0" applyNumberFormat="1" applyFont="1"/>
    <xf numFmtId="43" fontId="9" fillId="2" borderId="3" xfId="1" applyFont="1" applyFill="1" applyBorder="1" applyAlignment="1">
      <alignment horizontal="right"/>
    </xf>
    <xf numFmtId="0" fontId="2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9" fillId="6" borderId="3" xfId="0" quotePrefix="1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27" fillId="7" borderId="3" xfId="0" applyFont="1" applyFill="1" applyBorder="1"/>
    <xf numFmtId="0" fontId="28" fillId="7" borderId="3" xfId="0" applyFont="1" applyFill="1" applyBorder="1" applyAlignment="1">
      <alignment horizontal="left"/>
    </xf>
    <xf numFmtId="0" fontId="28" fillId="7" borderId="3" xfId="0" applyFont="1" applyFill="1" applyBorder="1" applyAlignment="1">
      <alignment wrapText="1"/>
    </xf>
    <xf numFmtId="0" fontId="9" fillId="4" borderId="3" xfId="0" applyFont="1" applyFill="1" applyBorder="1" applyAlignment="1">
      <alignment horizontal="center" vertical="center" wrapText="1"/>
    </xf>
    <xf numFmtId="0" fontId="26" fillId="0" borderId="0" xfId="0" applyFont="1"/>
    <xf numFmtId="43" fontId="9" fillId="3" borderId="3" xfId="1" applyFont="1" applyFill="1" applyBorder="1" applyAlignment="1">
      <alignment horizontal="right"/>
    </xf>
    <xf numFmtId="43" fontId="7" fillId="2" borderId="3" xfId="1" applyFont="1" applyFill="1" applyBorder="1" applyAlignment="1">
      <alignment horizontal="left"/>
    </xf>
    <xf numFmtId="0" fontId="0" fillId="2" borderId="0" xfId="0" applyFill="1"/>
    <xf numFmtId="0" fontId="21" fillId="2" borderId="3" xfId="0" quotePrefix="1" applyFont="1" applyFill="1" applyBorder="1" applyAlignment="1">
      <alignment horizontal="left" vertical="center" wrapText="1"/>
    </xf>
    <xf numFmtId="43" fontId="6" fillId="2" borderId="3" xfId="1" applyFont="1" applyFill="1" applyBorder="1" applyAlignment="1" applyProtection="1">
      <alignment horizontal="left" vertical="center" wrapText="1"/>
    </xf>
    <xf numFmtId="43" fontId="6" fillId="2" borderId="3" xfId="1" applyFont="1" applyFill="1" applyBorder="1" applyAlignment="1" applyProtection="1">
      <alignment horizontal="center" vertical="center" wrapText="1"/>
    </xf>
    <xf numFmtId="0" fontId="1" fillId="2" borderId="0" xfId="0" applyFont="1" applyFill="1"/>
    <xf numFmtId="0" fontId="26" fillId="2" borderId="0" xfId="0" applyFont="1" applyFill="1"/>
    <xf numFmtId="43" fontId="3" fillId="9" borderId="8" xfId="1" applyFont="1" applyFill="1" applyBorder="1" applyAlignment="1">
      <alignment horizontal="right"/>
    </xf>
    <xf numFmtId="43" fontId="9" fillId="2" borderId="3" xfId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7" fillId="8" borderId="3" xfId="0" quotePrefix="1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 wrapText="1"/>
    </xf>
    <xf numFmtId="43" fontId="7" fillId="8" borderId="3" xfId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24" fillId="5" borderId="6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left" vertical="center" wrapText="1"/>
    </xf>
    <xf numFmtId="0" fontId="25" fillId="5" borderId="6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 indent="1"/>
    </xf>
    <xf numFmtId="0" fontId="25" fillId="5" borderId="2" xfId="0" applyFont="1" applyFill="1" applyBorder="1" applyAlignment="1">
      <alignment horizontal="left" vertical="center" wrapText="1" indent="1"/>
    </xf>
    <xf numFmtId="0" fontId="25" fillId="5" borderId="6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opLeftCell="A3" zoomScale="120" zoomScaleNormal="120" workbookViewId="0">
      <selection activeCell="H11" sqref="H11:H12"/>
    </sheetView>
  </sheetViews>
  <sheetFormatPr defaultRowHeight="15" x14ac:dyDescent="0.25"/>
  <cols>
    <col min="5" max="8" width="25.28515625" customWidth="1"/>
    <col min="9" max="9" width="21.5703125" customWidth="1"/>
  </cols>
  <sheetData>
    <row r="1" spans="1:9" ht="42" customHeight="1" x14ac:dyDescent="0.25">
      <c r="A1" s="117" t="s">
        <v>141</v>
      </c>
      <c r="B1" s="117"/>
      <c r="C1" s="117"/>
      <c r="D1" s="117"/>
      <c r="E1" s="117"/>
      <c r="F1" s="117"/>
      <c r="G1" s="117"/>
      <c r="H1" s="117"/>
    </row>
    <row r="2" spans="1:9" ht="18" x14ac:dyDescent="0.25">
      <c r="A2" s="4"/>
      <c r="B2" s="4"/>
      <c r="C2" s="4"/>
      <c r="D2" s="4"/>
      <c r="E2" s="4"/>
      <c r="F2" s="4"/>
      <c r="G2" s="4"/>
      <c r="H2" s="4"/>
    </row>
    <row r="3" spans="1:9" ht="15.75" x14ac:dyDescent="0.25">
      <c r="A3" s="117" t="s">
        <v>17</v>
      </c>
      <c r="B3" s="117"/>
      <c r="C3" s="117"/>
      <c r="D3" s="117"/>
      <c r="E3" s="117"/>
      <c r="F3" s="117"/>
      <c r="G3" s="130"/>
      <c r="H3" s="130"/>
    </row>
    <row r="4" spans="1:9" ht="18" x14ac:dyDescent="0.25">
      <c r="A4" s="4"/>
      <c r="B4" s="4"/>
      <c r="C4" s="4"/>
      <c r="D4" s="4"/>
      <c r="E4" s="4"/>
      <c r="F4" s="4"/>
      <c r="G4" s="5"/>
      <c r="H4" s="5"/>
    </row>
    <row r="5" spans="1:9" ht="15.75" x14ac:dyDescent="0.25">
      <c r="A5" s="117" t="s">
        <v>23</v>
      </c>
      <c r="B5" s="118"/>
      <c r="C5" s="118"/>
      <c r="D5" s="118"/>
      <c r="E5" s="118"/>
      <c r="F5" s="118"/>
      <c r="G5" s="118"/>
      <c r="H5" s="118"/>
    </row>
    <row r="6" spans="1:9" ht="18" x14ac:dyDescent="0.25">
      <c r="A6" s="1"/>
      <c r="B6" s="2"/>
      <c r="C6" s="2"/>
      <c r="D6" s="2"/>
      <c r="E6" s="6"/>
      <c r="F6" s="7"/>
      <c r="G6" s="7"/>
      <c r="H6" s="29" t="s">
        <v>29</v>
      </c>
    </row>
    <row r="7" spans="1:9" ht="32.25" customHeight="1" x14ac:dyDescent="0.25">
      <c r="A7" s="24"/>
      <c r="B7" s="25"/>
      <c r="C7" s="25"/>
      <c r="D7" s="26"/>
      <c r="E7" s="27"/>
      <c r="F7" s="3" t="s">
        <v>142</v>
      </c>
      <c r="G7" s="3" t="s">
        <v>129</v>
      </c>
      <c r="H7" s="3" t="s">
        <v>144</v>
      </c>
    </row>
    <row r="8" spans="1:9" x14ac:dyDescent="0.25">
      <c r="A8" s="122" t="s">
        <v>0</v>
      </c>
      <c r="B8" s="116"/>
      <c r="C8" s="116"/>
      <c r="D8" s="116"/>
      <c r="E8" s="131"/>
      <c r="F8" s="65">
        <v>420182.48</v>
      </c>
      <c r="G8" s="65">
        <f>SUM(H8-F8)</f>
        <v>11880.550000000047</v>
      </c>
      <c r="H8" s="65">
        <v>432063.03</v>
      </c>
    </row>
    <row r="9" spans="1:9" x14ac:dyDescent="0.25">
      <c r="A9" s="132" t="s">
        <v>30</v>
      </c>
      <c r="B9" s="133"/>
      <c r="C9" s="133"/>
      <c r="D9" s="133"/>
      <c r="E9" s="129"/>
      <c r="F9" s="65">
        <v>420182.48</v>
      </c>
      <c r="G9" s="65">
        <f>SUM(H9-F9)</f>
        <v>11880.550000000047</v>
      </c>
      <c r="H9" s="65">
        <v>432063.03</v>
      </c>
    </row>
    <row r="10" spans="1:9" x14ac:dyDescent="0.25">
      <c r="A10" s="128" t="s">
        <v>31</v>
      </c>
      <c r="B10" s="129"/>
      <c r="C10" s="129"/>
      <c r="D10" s="129"/>
      <c r="E10" s="129"/>
      <c r="F10" s="66">
        <v>0</v>
      </c>
      <c r="G10" s="65">
        <f t="shared" ref="G10:G14" si="0">SUM(H10-F10)</f>
        <v>0</v>
      </c>
      <c r="H10" s="66">
        <v>0</v>
      </c>
    </row>
    <row r="11" spans="1:9" x14ac:dyDescent="0.25">
      <c r="A11" s="30" t="s">
        <v>1</v>
      </c>
      <c r="B11" s="38"/>
      <c r="C11" s="38"/>
      <c r="D11" s="38"/>
      <c r="E11" s="38"/>
      <c r="F11" s="65">
        <v>420182.48</v>
      </c>
      <c r="G11" s="65">
        <f t="shared" si="0"/>
        <v>11880.550000000047</v>
      </c>
      <c r="H11" s="65">
        <v>432063.03</v>
      </c>
    </row>
    <row r="12" spans="1:9" x14ac:dyDescent="0.25">
      <c r="A12" s="134" t="s">
        <v>32</v>
      </c>
      <c r="B12" s="133"/>
      <c r="C12" s="133"/>
      <c r="D12" s="133"/>
      <c r="E12" s="133"/>
      <c r="F12" s="66">
        <v>419182.48</v>
      </c>
      <c r="G12" s="65">
        <f t="shared" si="0"/>
        <v>12880.550000000047</v>
      </c>
      <c r="H12" s="65">
        <v>432063.03</v>
      </c>
      <c r="I12" s="80"/>
    </row>
    <row r="13" spans="1:9" x14ac:dyDescent="0.25">
      <c r="A13" s="128" t="s">
        <v>33</v>
      </c>
      <c r="B13" s="129"/>
      <c r="C13" s="129"/>
      <c r="D13" s="129"/>
      <c r="E13" s="129"/>
      <c r="F13" s="68">
        <v>1000</v>
      </c>
      <c r="G13" s="65">
        <f t="shared" si="0"/>
        <v>1614.9</v>
      </c>
      <c r="H13" s="68">
        <v>2614.9</v>
      </c>
      <c r="I13" s="80"/>
    </row>
    <row r="14" spans="1:9" x14ac:dyDescent="0.25">
      <c r="A14" s="115" t="s">
        <v>54</v>
      </c>
      <c r="B14" s="116"/>
      <c r="C14" s="116"/>
      <c r="D14" s="116"/>
      <c r="E14" s="116"/>
      <c r="F14" s="65">
        <f t="shared" ref="F14:H14" si="1">F8-F11</f>
        <v>0</v>
      </c>
      <c r="G14" s="65">
        <f t="shared" si="0"/>
        <v>0</v>
      </c>
      <c r="H14" s="65">
        <f t="shared" si="1"/>
        <v>0</v>
      </c>
    </row>
    <row r="15" spans="1:9" ht="18" x14ac:dyDescent="0.25">
      <c r="A15" s="4"/>
      <c r="B15" s="20"/>
      <c r="C15" s="20"/>
      <c r="D15" s="20"/>
      <c r="E15" s="20"/>
      <c r="F15" s="21"/>
      <c r="G15" s="21"/>
      <c r="H15" s="21"/>
    </row>
    <row r="16" spans="1:9" ht="15.75" x14ac:dyDescent="0.25">
      <c r="A16" s="117" t="s">
        <v>24</v>
      </c>
      <c r="B16" s="118"/>
      <c r="C16" s="118"/>
      <c r="D16" s="118"/>
      <c r="E16" s="118"/>
      <c r="F16" s="118"/>
      <c r="G16" s="118"/>
      <c r="H16" s="118"/>
    </row>
    <row r="17" spans="1:8" ht="18" x14ac:dyDescent="0.25">
      <c r="A17" s="4"/>
      <c r="B17" s="20"/>
      <c r="C17" s="20"/>
      <c r="D17" s="20"/>
      <c r="E17" s="20"/>
      <c r="F17" s="21"/>
      <c r="G17" s="21"/>
      <c r="H17" s="21"/>
    </row>
    <row r="18" spans="1:8" ht="29.25" customHeight="1" x14ac:dyDescent="0.25">
      <c r="A18" s="24"/>
      <c r="B18" s="25"/>
      <c r="C18" s="25"/>
      <c r="D18" s="26"/>
      <c r="E18" s="27"/>
      <c r="F18" s="3" t="s">
        <v>142</v>
      </c>
      <c r="G18" s="3" t="s">
        <v>129</v>
      </c>
      <c r="H18" s="3" t="s">
        <v>144</v>
      </c>
    </row>
    <row r="19" spans="1:8" x14ac:dyDescent="0.25">
      <c r="A19" s="128" t="s">
        <v>34</v>
      </c>
      <c r="B19" s="129"/>
      <c r="C19" s="129"/>
      <c r="D19" s="129"/>
      <c r="E19" s="129"/>
      <c r="F19" s="68"/>
      <c r="G19" s="68"/>
      <c r="H19" s="67"/>
    </row>
    <row r="20" spans="1:8" x14ac:dyDescent="0.25">
      <c r="A20" s="128" t="s">
        <v>35</v>
      </c>
      <c r="B20" s="129"/>
      <c r="C20" s="129"/>
      <c r="D20" s="129"/>
      <c r="E20" s="129"/>
      <c r="F20" s="68"/>
      <c r="G20" s="68"/>
      <c r="H20" s="67"/>
    </row>
    <row r="21" spans="1:8" x14ac:dyDescent="0.25">
      <c r="A21" s="115" t="s">
        <v>2</v>
      </c>
      <c r="B21" s="116"/>
      <c r="C21" s="116"/>
      <c r="D21" s="116"/>
      <c r="E21" s="116"/>
      <c r="F21" s="65">
        <f t="shared" ref="F21:H21" si="2">F19-F20</f>
        <v>0</v>
      </c>
      <c r="G21" s="65">
        <f t="shared" si="2"/>
        <v>0</v>
      </c>
      <c r="H21" s="65">
        <f t="shared" si="2"/>
        <v>0</v>
      </c>
    </row>
    <row r="22" spans="1:8" x14ac:dyDescent="0.25">
      <c r="A22" s="115" t="s">
        <v>55</v>
      </c>
      <c r="B22" s="116"/>
      <c r="C22" s="116"/>
      <c r="D22" s="116"/>
      <c r="E22" s="116"/>
      <c r="F22" s="65">
        <f t="shared" ref="F22:H22" si="3">F14+F21</f>
        <v>0</v>
      </c>
      <c r="G22" s="65">
        <f t="shared" si="3"/>
        <v>0</v>
      </c>
      <c r="H22" s="65">
        <f t="shared" si="3"/>
        <v>0</v>
      </c>
    </row>
    <row r="23" spans="1:8" ht="18" x14ac:dyDescent="0.25">
      <c r="A23" s="19"/>
      <c r="B23" s="20"/>
      <c r="C23" s="20"/>
      <c r="D23" s="20"/>
      <c r="E23" s="20"/>
      <c r="F23" s="21"/>
      <c r="G23" s="21"/>
      <c r="H23" s="21"/>
    </row>
    <row r="24" spans="1:8" ht="15.75" x14ac:dyDescent="0.25">
      <c r="A24" s="117" t="s">
        <v>56</v>
      </c>
      <c r="B24" s="118"/>
      <c r="C24" s="118"/>
      <c r="D24" s="118"/>
      <c r="E24" s="118"/>
      <c r="F24" s="118"/>
      <c r="G24" s="118"/>
      <c r="H24" s="118"/>
    </row>
    <row r="25" spans="1:8" ht="15.75" x14ac:dyDescent="0.25">
      <c r="A25" s="36"/>
      <c r="B25" s="37"/>
      <c r="C25" s="37"/>
      <c r="D25" s="37"/>
      <c r="E25" s="37"/>
      <c r="F25" s="37"/>
      <c r="G25" s="37"/>
      <c r="H25" s="37"/>
    </row>
    <row r="26" spans="1:8" ht="30.75" customHeight="1" x14ac:dyDescent="0.25">
      <c r="A26" s="24"/>
      <c r="B26" s="25"/>
      <c r="C26" s="25"/>
      <c r="D26" s="26"/>
      <c r="E26" s="27"/>
      <c r="F26" s="3" t="s">
        <v>142</v>
      </c>
      <c r="G26" s="3" t="s">
        <v>129</v>
      </c>
      <c r="H26" s="3" t="s">
        <v>144</v>
      </c>
    </row>
    <row r="27" spans="1:8" ht="15" customHeight="1" x14ac:dyDescent="0.25">
      <c r="A27" s="119" t="s">
        <v>57</v>
      </c>
      <c r="B27" s="120"/>
      <c r="C27" s="120"/>
      <c r="D27" s="120"/>
      <c r="E27" s="121"/>
      <c r="F27" s="71">
        <v>0</v>
      </c>
      <c r="G27" s="71">
        <v>0</v>
      </c>
      <c r="H27" s="72">
        <v>0</v>
      </c>
    </row>
    <row r="28" spans="1:8" ht="15" customHeight="1" x14ac:dyDescent="0.25">
      <c r="A28" s="115" t="s">
        <v>58</v>
      </c>
      <c r="B28" s="116"/>
      <c r="C28" s="116"/>
      <c r="D28" s="116"/>
      <c r="E28" s="116"/>
      <c r="F28" s="69">
        <f t="shared" ref="F28:H28" si="4">F22+F27</f>
        <v>0</v>
      </c>
      <c r="G28" s="69">
        <f t="shared" si="4"/>
        <v>0</v>
      </c>
      <c r="H28" s="70">
        <f t="shared" si="4"/>
        <v>0</v>
      </c>
    </row>
    <row r="29" spans="1:8" ht="45" customHeight="1" x14ac:dyDescent="0.25">
      <c r="A29" s="122" t="s">
        <v>59</v>
      </c>
      <c r="B29" s="123"/>
      <c r="C29" s="123"/>
      <c r="D29" s="123"/>
      <c r="E29" s="124"/>
      <c r="F29" s="69">
        <f t="shared" ref="F29:H29" si="5">F14+F21+F27-F28</f>
        <v>0</v>
      </c>
      <c r="G29" s="69">
        <f t="shared" si="5"/>
        <v>0</v>
      </c>
      <c r="H29" s="70">
        <f t="shared" si="5"/>
        <v>0</v>
      </c>
    </row>
    <row r="30" spans="1:8" ht="15.75" x14ac:dyDescent="0.25">
      <c r="A30" s="41"/>
      <c r="B30" s="42"/>
      <c r="C30" s="42"/>
      <c r="D30" s="42"/>
      <c r="E30" s="42"/>
      <c r="F30" s="42"/>
      <c r="G30" s="42"/>
      <c r="H30" s="42"/>
    </row>
    <row r="31" spans="1:8" ht="15.75" x14ac:dyDescent="0.25">
      <c r="A31" s="125" t="s">
        <v>53</v>
      </c>
      <c r="B31" s="125"/>
      <c r="C31" s="125"/>
      <c r="D31" s="125"/>
      <c r="E31" s="125"/>
      <c r="F31" s="125"/>
      <c r="G31" s="125"/>
      <c r="H31" s="125"/>
    </row>
    <row r="32" spans="1:8" ht="18" x14ac:dyDescent="0.25">
      <c r="A32" s="43"/>
      <c r="B32" s="44"/>
      <c r="C32" s="44"/>
      <c r="D32" s="44"/>
      <c r="E32" s="44"/>
      <c r="F32" s="45"/>
      <c r="G32" s="45"/>
      <c r="H32" s="45"/>
    </row>
    <row r="33" spans="1:8" ht="30.75" customHeight="1" x14ac:dyDescent="0.25">
      <c r="A33" s="46"/>
      <c r="B33" s="47"/>
      <c r="C33" s="47"/>
      <c r="D33" s="48"/>
      <c r="E33" s="49"/>
      <c r="F33" s="3" t="s">
        <v>142</v>
      </c>
      <c r="G33" s="3" t="s">
        <v>129</v>
      </c>
      <c r="H33" s="3" t="s">
        <v>144</v>
      </c>
    </row>
    <row r="34" spans="1:8" x14ac:dyDescent="0.25">
      <c r="A34" s="119" t="s">
        <v>57</v>
      </c>
      <c r="B34" s="120"/>
      <c r="C34" s="120"/>
      <c r="D34" s="120"/>
      <c r="E34" s="121"/>
      <c r="F34" s="39">
        <v>0</v>
      </c>
      <c r="G34" s="39">
        <v>0</v>
      </c>
      <c r="H34" s="40">
        <f>G37</f>
        <v>0</v>
      </c>
    </row>
    <row r="35" spans="1:8" ht="28.5" customHeight="1" x14ac:dyDescent="0.25">
      <c r="A35" s="119" t="s">
        <v>60</v>
      </c>
      <c r="B35" s="120"/>
      <c r="C35" s="120"/>
      <c r="D35" s="120"/>
      <c r="E35" s="121"/>
      <c r="F35" s="39">
        <v>0</v>
      </c>
      <c r="G35" s="39">
        <v>0</v>
      </c>
      <c r="H35" s="40">
        <v>0</v>
      </c>
    </row>
    <row r="36" spans="1:8" x14ac:dyDescent="0.25">
      <c r="A36" s="119" t="s">
        <v>61</v>
      </c>
      <c r="B36" s="126"/>
      <c r="C36" s="126"/>
      <c r="D36" s="126"/>
      <c r="E36" s="127"/>
      <c r="F36" s="39">
        <v>0</v>
      </c>
      <c r="G36" s="39">
        <v>0</v>
      </c>
      <c r="H36" s="40">
        <v>0</v>
      </c>
    </row>
    <row r="37" spans="1:8" ht="15" customHeight="1" x14ac:dyDescent="0.25">
      <c r="A37" s="115" t="s">
        <v>58</v>
      </c>
      <c r="B37" s="116"/>
      <c r="C37" s="116"/>
      <c r="D37" s="116"/>
      <c r="E37" s="116"/>
      <c r="F37" s="28">
        <f t="shared" ref="F37:H37" si="6">F34-F35+F36</f>
        <v>0</v>
      </c>
      <c r="G37" s="28">
        <f t="shared" si="6"/>
        <v>0</v>
      </c>
      <c r="H37" s="50">
        <f t="shared" si="6"/>
        <v>0</v>
      </c>
    </row>
    <row r="38" spans="1:8" ht="17.25" customHeight="1" x14ac:dyDescent="0.25"/>
    <row r="39" spans="1:8" ht="9.75" customHeight="1" x14ac:dyDescent="0.25">
      <c r="A39" s="113"/>
      <c r="B39" s="114"/>
      <c r="C39" s="114"/>
      <c r="D39" s="114"/>
      <c r="E39" s="114"/>
      <c r="F39" s="114"/>
      <c r="G39" s="114"/>
      <c r="H39" s="114"/>
    </row>
    <row r="40" spans="1:8" ht="9" customHeight="1" x14ac:dyDescent="0.25"/>
  </sheetData>
  <mergeCells count="24"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7"/>
  <sheetViews>
    <sheetView tabSelected="1" topLeftCell="A54" zoomScale="120" zoomScaleNormal="120" workbookViewId="0">
      <selection activeCell="F61" sqref="F6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  <col min="8" max="8" width="11.140625" bestFit="1" customWidth="1"/>
  </cols>
  <sheetData>
    <row r="1" spans="1:10" ht="42" customHeight="1" x14ac:dyDescent="0.25">
      <c r="A1" s="117" t="s">
        <v>143</v>
      </c>
      <c r="B1" s="117"/>
      <c r="C1" s="117"/>
      <c r="D1" s="117"/>
      <c r="E1" s="117"/>
      <c r="F1" s="117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customHeight="1" x14ac:dyDescent="0.25">
      <c r="A3" s="117" t="s">
        <v>17</v>
      </c>
      <c r="B3" s="117"/>
      <c r="C3" s="117"/>
      <c r="D3" s="117"/>
      <c r="E3" s="117"/>
      <c r="F3" s="117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117" t="s">
        <v>4</v>
      </c>
      <c r="B5" s="117"/>
      <c r="C5" s="117"/>
      <c r="D5" s="117"/>
      <c r="E5" s="117"/>
      <c r="F5" s="117"/>
    </row>
    <row r="6" spans="1:10" ht="18" x14ac:dyDescent="0.25">
      <c r="A6" s="4"/>
      <c r="B6" s="4"/>
      <c r="C6" s="4"/>
      <c r="D6" s="4"/>
      <c r="E6" s="5"/>
      <c r="F6" s="5"/>
    </row>
    <row r="7" spans="1:10" ht="15.75" customHeight="1" x14ac:dyDescent="0.25">
      <c r="A7" s="117" t="s">
        <v>36</v>
      </c>
      <c r="B7" s="117"/>
      <c r="C7" s="117"/>
      <c r="D7" s="117"/>
      <c r="E7" s="117"/>
      <c r="F7" s="117"/>
    </row>
    <row r="8" spans="1:10" ht="18" x14ac:dyDescent="0.25">
      <c r="A8" s="4"/>
      <c r="B8" s="4"/>
      <c r="C8" s="4"/>
      <c r="D8" s="4"/>
      <c r="E8" s="5"/>
      <c r="F8" s="5"/>
    </row>
    <row r="9" spans="1:10" ht="29.25" customHeight="1" x14ac:dyDescent="0.25">
      <c r="A9" s="18" t="s">
        <v>5</v>
      </c>
      <c r="B9" s="17" t="s">
        <v>6</v>
      </c>
      <c r="C9" s="17" t="s">
        <v>3</v>
      </c>
      <c r="D9" s="18" t="s">
        <v>142</v>
      </c>
      <c r="E9" s="18" t="s">
        <v>129</v>
      </c>
      <c r="F9" s="18" t="s">
        <v>144</v>
      </c>
    </row>
    <row r="10" spans="1:10" ht="26.1" customHeight="1" x14ac:dyDescent="0.25">
      <c r="A10" s="32"/>
      <c r="B10" s="33"/>
      <c r="C10" s="31" t="s">
        <v>0</v>
      </c>
      <c r="D10" s="84">
        <f>SUM(D12+D18+D23)</f>
        <v>420182.48</v>
      </c>
      <c r="E10" s="84">
        <v>40.1</v>
      </c>
      <c r="F10" s="108">
        <f>SUM(F12+F16+F18+F23)</f>
        <v>432063.03</v>
      </c>
    </row>
    <row r="11" spans="1:10" ht="26.1" customHeight="1" x14ac:dyDescent="0.25">
      <c r="A11" s="10">
        <v>6</v>
      </c>
      <c r="B11" s="10"/>
      <c r="C11" s="10" t="s">
        <v>7</v>
      </c>
      <c r="D11" s="76"/>
      <c r="E11" s="76"/>
      <c r="F11" s="76"/>
    </row>
    <row r="12" spans="1:10" ht="38.25" x14ac:dyDescent="0.25">
      <c r="A12" s="10"/>
      <c r="B12" s="90">
        <v>63</v>
      </c>
      <c r="C12" s="90" t="s">
        <v>25</v>
      </c>
      <c r="D12" s="89">
        <v>360000</v>
      </c>
      <c r="E12" s="89">
        <f>SUM(F12-D12)</f>
        <v>8113.0800000000163</v>
      </c>
      <c r="F12" s="89">
        <f>SUM(F13:F15)</f>
        <v>368113.08</v>
      </c>
    </row>
    <row r="13" spans="1:10" ht="38.25" x14ac:dyDescent="0.25">
      <c r="A13" s="10"/>
      <c r="B13" s="16">
        <v>636</v>
      </c>
      <c r="C13" s="16" t="s">
        <v>62</v>
      </c>
      <c r="D13" s="76">
        <v>360000</v>
      </c>
      <c r="E13" s="76">
        <v>1000</v>
      </c>
      <c r="F13" s="76">
        <v>361000</v>
      </c>
    </row>
    <row r="14" spans="1:10" ht="51" x14ac:dyDescent="0.25">
      <c r="A14" s="10"/>
      <c r="B14" s="16">
        <v>6361</v>
      </c>
      <c r="C14" s="16" t="s">
        <v>63</v>
      </c>
      <c r="D14" s="76"/>
      <c r="E14" s="76"/>
      <c r="F14" s="76">
        <v>5113.08</v>
      </c>
    </row>
    <row r="15" spans="1:10" ht="51" x14ac:dyDescent="0.25">
      <c r="A15" s="10"/>
      <c r="B15" s="16">
        <v>6361</v>
      </c>
      <c r="C15" s="16" t="s">
        <v>63</v>
      </c>
      <c r="D15" s="76">
        <v>0</v>
      </c>
      <c r="E15" s="76">
        <f>SUM(F15-D15)</f>
        <v>2000</v>
      </c>
      <c r="F15" s="76">
        <v>2000</v>
      </c>
    </row>
    <row r="16" spans="1:10" ht="24.75" customHeight="1" x14ac:dyDescent="0.25">
      <c r="A16" s="11"/>
      <c r="B16" s="91">
        <v>64</v>
      </c>
      <c r="C16" s="102" t="s">
        <v>64</v>
      </c>
      <c r="D16" s="89">
        <v>100</v>
      </c>
      <c r="E16" s="89">
        <v>0</v>
      </c>
      <c r="F16" s="89">
        <v>100</v>
      </c>
      <c r="G16" s="106"/>
      <c r="H16" s="106"/>
      <c r="I16" s="106"/>
      <c r="J16" s="101"/>
    </row>
    <row r="17" spans="1:10" ht="48.75" customHeight="1" x14ac:dyDescent="0.25">
      <c r="A17" s="11"/>
      <c r="B17" s="11">
        <v>6413</v>
      </c>
      <c r="C17" s="15" t="s">
        <v>65</v>
      </c>
      <c r="D17" s="76">
        <v>100</v>
      </c>
      <c r="E17" s="76">
        <v>0</v>
      </c>
      <c r="F17" s="76">
        <v>100</v>
      </c>
    </row>
    <row r="18" spans="1:10" ht="51" x14ac:dyDescent="0.25">
      <c r="A18" s="11"/>
      <c r="B18" s="91">
        <v>67</v>
      </c>
      <c r="C18" s="90" t="s">
        <v>26</v>
      </c>
      <c r="D18" s="89">
        <v>60182.48</v>
      </c>
      <c r="E18" s="89">
        <v>0</v>
      </c>
      <c r="F18" s="89">
        <f>SUM(F19:F22)</f>
        <v>63475.05</v>
      </c>
    </row>
    <row r="19" spans="1:10" ht="38.25" x14ac:dyDescent="0.25">
      <c r="A19" s="11"/>
      <c r="B19" s="11">
        <v>6711</v>
      </c>
      <c r="C19" s="16" t="s">
        <v>66</v>
      </c>
      <c r="D19" s="76">
        <v>60182.48</v>
      </c>
      <c r="E19" s="76">
        <v>0</v>
      </c>
      <c r="F19" s="76">
        <v>58798.400000000001</v>
      </c>
    </row>
    <row r="20" spans="1:10" ht="25.5" x14ac:dyDescent="0.25">
      <c r="A20" s="11"/>
      <c r="B20" s="11">
        <v>6711</v>
      </c>
      <c r="C20" s="16" t="s">
        <v>154</v>
      </c>
      <c r="D20" s="76"/>
      <c r="E20" s="76"/>
      <c r="F20" s="76">
        <v>200</v>
      </c>
    </row>
    <row r="21" spans="1:10" ht="25.5" x14ac:dyDescent="0.25">
      <c r="A21" s="11"/>
      <c r="B21" s="11">
        <v>6711</v>
      </c>
      <c r="C21" s="16" t="s">
        <v>154</v>
      </c>
      <c r="D21" s="76"/>
      <c r="E21" s="76"/>
      <c r="F21" s="76">
        <v>664</v>
      </c>
    </row>
    <row r="22" spans="1:10" ht="25.5" x14ac:dyDescent="0.25">
      <c r="A22" s="11"/>
      <c r="B22" s="110">
        <v>6711</v>
      </c>
      <c r="C22" s="111" t="s">
        <v>154</v>
      </c>
      <c r="D22" s="112"/>
      <c r="E22" s="112"/>
      <c r="F22" s="112">
        <v>3812.65</v>
      </c>
    </row>
    <row r="23" spans="1:10" x14ac:dyDescent="0.25">
      <c r="A23" s="11"/>
      <c r="B23" s="91">
        <v>68</v>
      </c>
      <c r="C23" s="90" t="s">
        <v>146</v>
      </c>
      <c r="D23" s="89"/>
      <c r="E23" s="89"/>
      <c r="F23" s="89">
        <v>374.9</v>
      </c>
    </row>
    <row r="24" spans="1:10" x14ac:dyDescent="0.25">
      <c r="A24" s="74"/>
      <c r="B24" s="74"/>
      <c r="C24" s="74"/>
      <c r="D24" s="74"/>
      <c r="E24" s="74"/>
      <c r="F24" s="74"/>
    </row>
    <row r="26" spans="1:10" ht="15.75" x14ac:dyDescent="0.25">
      <c r="A26" s="117" t="s">
        <v>37</v>
      </c>
      <c r="B26" s="135"/>
      <c r="C26" s="135"/>
      <c r="D26" s="135"/>
      <c r="E26" s="135"/>
      <c r="F26" s="135"/>
    </row>
    <row r="27" spans="1:10" ht="18" x14ac:dyDescent="0.25">
      <c r="A27" s="4"/>
      <c r="B27" s="4"/>
      <c r="C27" s="4"/>
      <c r="D27" s="4"/>
      <c r="E27" s="5"/>
      <c r="F27" s="5"/>
    </row>
    <row r="28" spans="1:10" ht="27.75" customHeight="1" x14ac:dyDescent="0.25">
      <c r="A28" s="18" t="s">
        <v>5</v>
      </c>
      <c r="B28" s="17" t="s">
        <v>6</v>
      </c>
      <c r="C28" s="17" t="s">
        <v>8</v>
      </c>
      <c r="D28" s="18" t="s">
        <v>142</v>
      </c>
      <c r="E28" s="18" t="s">
        <v>129</v>
      </c>
      <c r="F28" s="18" t="s">
        <v>144</v>
      </c>
    </row>
    <row r="29" spans="1:10" ht="26.1" customHeight="1" x14ac:dyDescent="0.25">
      <c r="A29" s="32"/>
      <c r="B29" s="33"/>
      <c r="C29" s="31" t="s">
        <v>1</v>
      </c>
      <c r="D29" s="54">
        <f>SUM(D31+D36+D60+D63+D67+D71+D76)</f>
        <v>420182.48</v>
      </c>
      <c r="E29" s="53">
        <f>SUM(F29-D29)</f>
        <v>11880.550000000047</v>
      </c>
      <c r="F29" s="54">
        <v>432063.03</v>
      </c>
      <c r="G29" s="101"/>
      <c r="H29" s="101"/>
      <c r="I29" s="101"/>
      <c r="J29" s="101"/>
    </row>
    <row r="30" spans="1:10" ht="26.1" customHeight="1" x14ac:dyDescent="0.25">
      <c r="A30" s="10">
        <v>3</v>
      </c>
      <c r="B30" s="10"/>
      <c r="C30" s="10" t="s">
        <v>9</v>
      </c>
      <c r="D30" s="53">
        <f>SUM(D31:D69)</f>
        <v>838364.9600000002</v>
      </c>
      <c r="E30" s="53">
        <f>SUM(E31+E36+E60+E63+E67)</f>
        <v>10265.649999999998</v>
      </c>
      <c r="F30" s="53">
        <f>SUM(F31,F36,F60,F63)</f>
        <v>429448.13</v>
      </c>
    </row>
    <row r="31" spans="1:10" ht="26.1" customHeight="1" x14ac:dyDescent="0.25">
      <c r="A31" s="73"/>
      <c r="B31" s="73">
        <v>31</v>
      </c>
      <c r="C31" s="73" t="s">
        <v>10</v>
      </c>
      <c r="D31" s="81">
        <f>SUM(D32:D35)</f>
        <v>360000</v>
      </c>
      <c r="E31" s="55">
        <f>SUM(F31-D31)</f>
        <v>1000</v>
      </c>
      <c r="F31" s="81">
        <f>SUM(F32:F35)</f>
        <v>361000</v>
      </c>
    </row>
    <row r="32" spans="1:10" ht="26.1" customHeight="1" x14ac:dyDescent="0.25">
      <c r="A32" s="10" t="s">
        <v>136</v>
      </c>
      <c r="B32" s="14">
        <v>3111</v>
      </c>
      <c r="C32" s="14" t="s">
        <v>72</v>
      </c>
      <c r="D32" s="53">
        <v>268400</v>
      </c>
      <c r="E32" s="53">
        <v>0</v>
      </c>
      <c r="F32" s="53">
        <v>269400</v>
      </c>
    </row>
    <row r="33" spans="1:8" ht="26.1" customHeight="1" x14ac:dyDescent="0.25">
      <c r="A33" s="10"/>
      <c r="B33" s="14">
        <v>3121</v>
      </c>
      <c r="C33" s="14" t="s">
        <v>73</v>
      </c>
      <c r="D33" s="53">
        <v>13600</v>
      </c>
      <c r="E33" s="53">
        <v>0</v>
      </c>
      <c r="F33" s="53">
        <v>13600</v>
      </c>
    </row>
    <row r="34" spans="1:8" ht="26.1" customHeight="1" x14ac:dyDescent="0.25">
      <c r="A34" s="10"/>
      <c r="B34" s="14">
        <v>3132</v>
      </c>
      <c r="C34" s="14" t="s">
        <v>135</v>
      </c>
      <c r="D34" s="53">
        <v>48000</v>
      </c>
      <c r="E34" s="53">
        <v>0</v>
      </c>
      <c r="F34" s="53">
        <v>48000</v>
      </c>
    </row>
    <row r="35" spans="1:8" ht="26.1" customHeight="1" x14ac:dyDescent="0.25">
      <c r="A35" s="10"/>
      <c r="B35" s="14">
        <v>3212</v>
      </c>
      <c r="C35" s="14" t="s">
        <v>137</v>
      </c>
      <c r="D35" s="53">
        <v>30000</v>
      </c>
      <c r="E35" s="53">
        <v>0</v>
      </c>
      <c r="F35" s="53">
        <v>30000</v>
      </c>
    </row>
    <row r="36" spans="1:8" ht="26.1" customHeight="1" x14ac:dyDescent="0.25">
      <c r="A36" s="82"/>
      <c r="B36" s="82">
        <v>32</v>
      </c>
      <c r="C36" s="82" t="s">
        <v>20</v>
      </c>
      <c r="D36" s="81">
        <f>SUM(D37:D59)</f>
        <v>31856.18</v>
      </c>
      <c r="E36" s="55">
        <f>SUM(E37:E59)</f>
        <v>2153</v>
      </c>
      <c r="F36" s="81">
        <f>SUM(F37:F62)</f>
        <v>34009.179999999993</v>
      </c>
      <c r="H36" s="77"/>
    </row>
    <row r="37" spans="1:8" ht="26.1" customHeight="1" x14ac:dyDescent="0.25">
      <c r="A37" s="11"/>
      <c r="B37" s="11">
        <v>3211</v>
      </c>
      <c r="C37" s="11" t="s">
        <v>74</v>
      </c>
      <c r="D37" s="53">
        <v>2000</v>
      </c>
      <c r="E37" s="53">
        <f t="shared" ref="E37:E77" si="0">SUM(F37-D37)</f>
        <v>-200</v>
      </c>
      <c r="F37" s="53">
        <v>1800</v>
      </c>
    </row>
    <row r="38" spans="1:8" ht="26.1" customHeight="1" x14ac:dyDescent="0.25">
      <c r="A38" s="11"/>
      <c r="B38" s="11">
        <v>3212</v>
      </c>
      <c r="C38" s="51" t="s">
        <v>75</v>
      </c>
      <c r="D38" s="53"/>
      <c r="E38" s="53">
        <f t="shared" si="0"/>
        <v>0</v>
      </c>
      <c r="F38" s="53"/>
    </row>
    <row r="39" spans="1:8" ht="26.1" customHeight="1" x14ac:dyDescent="0.25">
      <c r="A39" s="11"/>
      <c r="B39" s="11">
        <v>3213</v>
      </c>
      <c r="C39" s="51" t="s">
        <v>76</v>
      </c>
      <c r="D39" s="53">
        <v>1500</v>
      </c>
      <c r="E39" s="53">
        <v>0</v>
      </c>
      <c r="F39" s="53">
        <v>1500</v>
      </c>
    </row>
    <row r="40" spans="1:8" ht="26.1" customHeight="1" x14ac:dyDescent="0.25">
      <c r="A40" s="11"/>
      <c r="B40" s="11">
        <v>3221</v>
      </c>
      <c r="C40" s="51" t="s">
        <v>77</v>
      </c>
      <c r="D40" s="53">
        <v>3500</v>
      </c>
      <c r="E40" s="53">
        <f t="shared" si="0"/>
        <v>1470.0500000000002</v>
      </c>
      <c r="F40" s="53">
        <v>4970.05</v>
      </c>
    </row>
    <row r="41" spans="1:8" ht="26.1" customHeight="1" x14ac:dyDescent="0.25">
      <c r="A41" s="11"/>
      <c r="B41" s="11">
        <v>3222</v>
      </c>
      <c r="C41" s="51" t="s">
        <v>78</v>
      </c>
      <c r="D41" s="53"/>
      <c r="E41" s="53">
        <f t="shared" si="0"/>
        <v>3645.33</v>
      </c>
      <c r="F41" s="53">
        <v>3645.33</v>
      </c>
    </row>
    <row r="42" spans="1:8" ht="26.1" customHeight="1" x14ac:dyDescent="0.25">
      <c r="A42" s="11"/>
      <c r="B42" s="11">
        <v>3223</v>
      </c>
      <c r="C42" s="51" t="s">
        <v>79</v>
      </c>
      <c r="D42" s="53">
        <v>6000</v>
      </c>
      <c r="E42" s="53">
        <f t="shared" si="0"/>
        <v>-200</v>
      </c>
      <c r="F42" s="53">
        <v>5800</v>
      </c>
    </row>
    <row r="43" spans="1:8" ht="26.1" customHeight="1" x14ac:dyDescent="0.25">
      <c r="A43" s="11"/>
      <c r="B43" s="11">
        <v>3224</v>
      </c>
      <c r="C43" s="51" t="s">
        <v>80</v>
      </c>
      <c r="D43" s="53">
        <v>1000</v>
      </c>
      <c r="E43" s="53">
        <f t="shared" si="0"/>
        <v>376.86999999999989</v>
      </c>
      <c r="F43" s="53">
        <v>1376.87</v>
      </c>
    </row>
    <row r="44" spans="1:8" ht="26.1" customHeight="1" x14ac:dyDescent="0.25">
      <c r="A44" s="11"/>
      <c r="B44" s="11">
        <v>3225</v>
      </c>
      <c r="C44" s="11" t="s">
        <v>81</v>
      </c>
      <c r="D44" s="53">
        <v>1000</v>
      </c>
      <c r="E44" s="53">
        <f t="shared" si="0"/>
        <v>-368</v>
      </c>
      <c r="F44" s="53">
        <v>632</v>
      </c>
    </row>
    <row r="45" spans="1:8" ht="26.1" customHeight="1" x14ac:dyDescent="0.25">
      <c r="A45" s="11"/>
      <c r="B45" s="11">
        <v>3227</v>
      </c>
      <c r="C45" s="51" t="s">
        <v>82</v>
      </c>
      <c r="D45" s="53">
        <v>200</v>
      </c>
      <c r="E45" s="53">
        <f>SUM(F45-D45)</f>
        <v>0</v>
      </c>
      <c r="F45" s="53">
        <v>200</v>
      </c>
    </row>
    <row r="46" spans="1:8" ht="26.1" customHeight="1" x14ac:dyDescent="0.25">
      <c r="A46" s="11"/>
      <c r="B46" s="11">
        <v>3231</v>
      </c>
      <c r="C46" s="51" t="s">
        <v>83</v>
      </c>
      <c r="D46" s="53">
        <v>2500</v>
      </c>
      <c r="E46" s="53">
        <f t="shared" si="0"/>
        <v>-1100</v>
      </c>
      <c r="F46" s="53">
        <v>1400</v>
      </c>
    </row>
    <row r="47" spans="1:8" ht="26.1" customHeight="1" x14ac:dyDescent="0.25">
      <c r="A47" s="11"/>
      <c r="B47" s="11">
        <v>3231</v>
      </c>
      <c r="C47" s="51" t="s">
        <v>83</v>
      </c>
      <c r="D47" s="53">
        <v>200</v>
      </c>
      <c r="E47" s="53">
        <f t="shared" si="0"/>
        <v>0</v>
      </c>
      <c r="F47" s="53">
        <v>200</v>
      </c>
    </row>
    <row r="48" spans="1:8" ht="26.1" customHeight="1" x14ac:dyDescent="0.25">
      <c r="A48" s="11"/>
      <c r="B48" s="11">
        <v>3232</v>
      </c>
      <c r="C48" s="51" t="s">
        <v>84</v>
      </c>
      <c r="D48" s="76">
        <v>2500</v>
      </c>
      <c r="E48" s="76">
        <f>SUM(F48-D48)</f>
        <v>0</v>
      </c>
      <c r="F48" s="76">
        <v>2500</v>
      </c>
    </row>
    <row r="49" spans="1:6" ht="26.1" customHeight="1" x14ac:dyDescent="0.25">
      <c r="A49" s="11"/>
      <c r="B49" s="11">
        <v>3233</v>
      </c>
      <c r="C49" s="51" t="s">
        <v>85</v>
      </c>
      <c r="D49" s="53">
        <v>600</v>
      </c>
      <c r="E49" s="53">
        <f t="shared" si="0"/>
        <v>0</v>
      </c>
      <c r="F49" s="53">
        <v>600</v>
      </c>
    </row>
    <row r="50" spans="1:6" ht="26.1" customHeight="1" x14ac:dyDescent="0.25">
      <c r="A50" s="11"/>
      <c r="B50" s="11">
        <v>3234</v>
      </c>
      <c r="C50" s="51" t="s">
        <v>86</v>
      </c>
      <c r="D50" s="53">
        <v>3300</v>
      </c>
      <c r="E50" s="53">
        <f t="shared" si="0"/>
        <v>-800</v>
      </c>
      <c r="F50" s="53">
        <v>2500</v>
      </c>
    </row>
    <row r="51" spans="1:6" ht="26.1" customHeight="1" x14ac:dyDescent="0.25">
      <c r="A51" s="11"/>
      <c r="B51" s="11">
        <v>3236</v>
      </c>
      <c r="C51" s="51" t="s">
        <v>87</v>
      </c>
      <c r="D51" s="53">
        <v>1500</v>
      </c>
      <c r="E51" s="53">
        <f t="shared" si="0"/>
        <v>-300</v>
      </c>
      <c r="F51" s="53">
        <v>1200</v>
      </c>
    </row>
    <row r="52" spans="1:6" ht="26.1" customHeight="1" x14ac:dyDescent="0.25">
      <c r="A52" s="11"/>
      <c r="B52" s="11">
        <v>3237</v>
      </c>
      <c r="C52" s="51" t="s">
        <v>88</v>
      </c>
      <c r="D52" s="53">
        <v>1500</v>
      </c>
      <c r="E52" s="53">
        <f t="shared" si="0"/>
        <v>0</v>
      </c>
      <c r="F52" s="53">
        <v>1500</v>
      </c>
    </row>
    <row r="53" spans="1:6" ht="26.1" customHeight="1" x14ac:dyDescent="0.25">
      <c r="A53" s="11"/>
      <c r="B53" s="11">
        <v>3238</v>
      </c>
      <c r="C53" s="51" t="s">
        <v>89</v>
      </c>
      <c r="D53" s="53">
        <v>3200</v>
      </c>
      <c r="E53" s="53">
        <f t="shared" si="0"/>
        <v>-484.07999999999993</v>
      </c>
      <c r="F53" s="53">
        <v>2715.92</v>
      </c>
    </row>
    <row r="54" spans="1:6" ht="26.1" customHeight="1" x14ac:dyDescent="0.25">
      <c r="A54" s="11"/>
      <c r="B54" s="11">
        <v>3239</v>
      </c>
      <c r="C54" s="51" t="s">
        <v>90</v>
      </c>
      <c r="D54" s="53">
        <v>256.18</v>
      </c>
      <c r="E54" s="53">
        <f t="shared" si="0"/>
        <v>0</v>
      </c>
      <c r="F54" s="53">
        <v>256.18</v>
      </c>
    </row>
    <row r="55" spans="1:6" ht="26.1" customHeight="1" x14ac:dyDescent="0.25">
      <c r="A55" s="11"/>
      <c r="B55" s="11">
        <v>3292</v>
      </c>
      <c r="C55" s="51" t="s">
        <v>91</v>
      </c>
      <c r="D55" s="53">
        <v>300</v>
      </c>
      <c r="E55" s="53">
        <f t="shared" si="0"/>
        <v>-86.87</v>
      </c>
      <c r="F55" s="53">
        <v>213.13</v>
      </c>
    </row>
    <row r="56" spans="1:6" ht="26.1" customHeight="1" x14ac:dyDescent="0.25">
      <c r="A56" s="11"/>
      <c r="B56" s="11">
        <v>3293</v>
      </c>
      <c r="C56" s="51" t="s">
        <v>92</v>
      </c>
      <c r="D56" s="53">
        <v>100</v>
      </c>
      <c r="E56" s="53">
        <f t="shared" si="0"/>
        <v>100</v>
      </c>
      <c r="F56" s="53">
        <v>200</v>
      </c>
    </row>
    <row r="57" spans="1:6" ht="26.1" customHeight="1" x14ac:dyDescent="0.25">
      <c r="A57" s="11"/>
      <c r="B57" s="11">
        <v>3294</v>
      </c>
      <c r="C57" s="51" t="s">
        <v>93</v>
      </c>
      <c r="D57" s="53">
        <v>300</v>
      </c>
      <c r="E57" s="53">
        <f t="shared" si="0"/>
        <v>-90</v>
      </c>
      <c r="F57" s="53">
        <v>210</v>
      </c>
    </row>
    <row r="58" spans="1:6" ht="26.1" customHeight="1" x14ac:dyDescent="0.25">
      <c r="A58" s="11"/>
      <c r="B58" s="11">
        <v>3295</v>
      </c>
      <c r="C58" s="51" t="s">
        <v>94</v>
      </c>
      <c r="D58" s="53">
        <v>400</v>
      </c>
      <c r="E58" s="53">
        <f t="shared" si="0"/>
        <v>0</v>
      </c>
      <c r="F58" s="53">
        <v>400</v>
      </c>
    </row>
    <row r="59" spans="1:6" ht="26.1" customHeight="1" x14ac:dyDescent="0.25">
      <c r="A59" s="11"/>
      <c r="B59" s="11">
        <v>3299</v>
      </c>
      <c r="C59" s="51" t="s">
        <v>95</v>
      </c>
      <c r="D59" s="53">
        <v>0</v>
      </c>
      <c r="E59" s="53">
        <f t="shared" si="0"/>
        <v>189.7</v>
      </c>
      <c r="F59" s="53">
        <v>189.7</v>
      </c>
    </row>
    <row r="60" spans="1:6" ht="26.1" customHeight="1" x14ac:dyDescent="0.25">
      <c r="A60" s="82"/>
      <c r="B60" s="82">
        <v>34</v>
      </c>
      <c r="C60" s="92" t="s">
        <v>67</v>
      </c>
      <c r="D60" s="81">
        <f>SUM(D61:D62)</f>
        <v>700</v>
      </c>
      <c r="E60" s="55">
        <f t="shared" si="0"/>
        <v>-700</v>
      </c>
      <c r="F60" s="81">
        <f>SUM(F61:F62)</f>
        <v>0</v>
      </c>
    </row>
    <row r="61" spans="1:6" ht="26.1" customHeight="1" x14ac:dyDescent="0.25">
      <c r="A61" s="11"/>
      <c r="B61" s="11">
        <v>3431</v>
      </c>
      <c r="C61" s="51" t="s">
        <v>71</v>
      </c>
      <c r="D61" s="53">
        <v>600</v>
      </c>
      <c r="E61" s="53">
        <f>SUM(F61-D61)</f>
        <v>-600</v>
      </c>
      <c r="F61" s="53">
        <v>0</v>
      </c>
    </row>
    <row r="62" spans="1:6" ht="26.1" customHeight="1" x14ac:dyDescent="0.25">
      <c r="A62" s="11"/>
      <c r="B62" s="11">
        <v>3434</v>
      </c>
      <c r="C62" s="51" t="s">
        <v>138</v>
      </c>
      <c r="D62" s="53">
        <v>100</v>
      </c>
      <c r="E62" s="53">
        <f t="shared" si="0"/>
        <v>-100</v>
      </c>
      <c r="F62" s="53">
        <v>0</v>
      </c>
    </row>
    <row r="63" spans="1:6" ht="26.1" customHeight="1" x14ac:dyDescent="0.25">
      <c r="A63" s="82"/>
      <c r="B63" s="82">
        <v>37</v>
      </c>
      <c r="C63" s="92" t="s">
        <v>68</v>
      </c>
      <c r="D63" s="81">
        <f>SUM(D64:D65)</f>
        <v>26626.3</v>
      </c>
      <c r="E63" s="55">
        <f t="shared" si="0"/>
        <v>7812.6499999999978</v>
      </c>
      <c r="F63" s="55">
        <f>SUM(F65:F66)</f>
        <v>34438.949999999997</v>
      </c>
    </row>
    <row r="64" spans="1:6" ht="26.1" customHeight="1" x14ac:dyDescent="0.25">
      <c r="A64" s="11"/>
      <c r="B64" s="11">
        <v>3721</v>
      </c>
      <c r="C64" s="51" t="s">
        <v>69</v>
      </c>
      <c r="D64" s="53"/>
      <c r="E64" s="53">
        <f t="shared" si="0"/>
        <v>0</v>
      </c>
      <c r="F64" s="53"/>
    </row>
    <row r="65" spans="1:6" ht="26.1" customHeight="1" x14ac:dyDescent="0.25">
      <c r="A65" s="11"/>
      <c r="B65" s="11">
        <v>3722</v>
      </c>
      <c r="C65" s="51" t="s">
        <v>70</v>
      </c>
      <c r="D65" s="53">
        <v>26626.3</v>
      </c>
      <c r="E65" s="53">
        <f t="shared" si="0"/>
        <v>4000</v>
      </c>
      <c r="F65" s="53">
        <v>30626.3</v>
      </c>
    </row>
    <row r="66" spans="1:6" ht="26.1" customHeight="1" x14ac:dyDescent="0.25">
      <c r="A66" s="11"/>
      <c r="B66" s="11">
        <v>3722</v>
      </c>
      <c r="C66" s="51" t="s">
        <v>70</v>
      </c>
      <c r="D66" s="53"/>
      <c r="E66" s="53"/>
      <c r="F66" s="53">
        <v>3812.65</v>
      </c>
    </row>
    <row r="67" spans="1:6" ht="26.1" customHeight="1" x14ac:dyDescent="0.25">
      <c r="A67" s="82"/>
      <c r="B67" s="82">
        <v>38</v>
      </c>
      <c r="C67" s="92" t="s">
        <v>130</v>
      </c>
      <c r="D67" s="81">
        <f>SUM(D68:D69)</f>
        <v>0</v>
      </c>
      <c r="E67" s="55">
        <f t="shared" si="0"/>
        <v>0</v>
      </c>
      <c r="F67" s="81"/>
    </row>
    <row r="68" spans="1:6" ht="26.1" customHeight="1" x14ac:dyDescent="0.25">
      <c r="A68" s="11"/>
      <c r="B68" s="11">
        <v>381</v>
      </c>
      <c r="C68" s="51" t="s">
        <v>131</v>
      </c>
      <c r="D68" s="53">
        <v>0</v>
      </c>
      <c r="E68" s="53">
        <f t="shared" si="0"/>
        <v>0</v>
      </c>
      <c r="F68" s="53"/>
    </row>
    <row r="69" spans="1:6" ht="26.1" customHeight="1" x14ac:dyDescent="0.25">
      <c r="A69" s="11"/>
      <c r="B69" s="11">
        <v>3812</v>
      </c>
      <c r="C69" s="51" t="s">
        <v>132</v>
      </c>
      <c r="D69" s="53">
        <v>0</v>
      </c>
      <c r="E69" s="53">
        <f t="shared" si="0"/>
        <v>0</v>
      </c>
      <c r="F69" s="53"/>
    </row>
    <row r="70" spans="1:6" ht="25.5" x14ac:dyDescent="0.25">
      <c r="A70" s="13">
        <v>4</v>
      </c>
      <c r="B70" s="13"/>
      <c r="C70" s="22" t="s">
        <v>11</v>
      </c>
      <c r="D70" s="55">
        <v>1000</v>
      </c>
      <c r="E70" s="55">
        <v>0</v>
      </c>
      <c r="F70" s="55">
        <f ca="1">SUM(F71:F77)</f>
        <v>2614.9</v>
      </c>
    </row>
    <row r="71" spans="1:6" ht="26.1" customHeight="1" x14ac:dyDescent="0.25">
      <c r="A71" s="73"/>
      <c r="B71" s="73">
        <v>42</v>
      </c>
      <c r="C71" s="93" t="s">
        <v>96</v>
      </c>
      <c r="D71" s="81">
        <f>SUM(D72:D77)</f>
        <v>1000</v>
      </c>
      <c r="E71" s="55">
        <v>0</v>
      </c>
      <c r="F71" s="81"/>
    </row>
    <row r="72" spans="1:6" ht="26.1" customHeight="1" x14ac:dyDescent="0.25">
      <c r="A72" s="14"/>
      <c r="B72" s="14">
        <v>4221</v>
      </c>
      <c r="C72" s="23" t="s">
        <v>96</v>
      </c>
      <c r="D72" s="53"/>
      <c r="E72" s="53">
        <f t="shared" si="0"/>
        <v>200</v>
      </c>
      <c r="F72" s="53">
        <v>200</v>
      </c>
    </row>
    <row r="73" spans="1:6" ht="26.1" customHeight="1" x14ac:dyDescent="0.25">
      <c r="A73" s="14"/>
      <c r="B73" s="14">
        <v>4241</v>
      </c>
      <c r="C73" s="23" t="s">
        <v>97</v>
      </c>
      <c r="D73" s="53">
        <v>1000</v>
      </c>
      <c r="E73" s="53">
        <f t="shared" si="0"/>
        <v>0</v>
      </c>
      <c r="F73" s="53">
        <v>1000</v>
      </c>
    </row>
    <row r="74" spans="1:6" ht="26.1" customHeight="1" x14ac:dyDescent="0.25">
      <c r="A74" s="14"/>
      <c r="B74" s="14">
        <v>4226</v>
      </c>
      <c r="C74" s="23" t="s">
        <v>152</v>
      </c>
      <c r="D74" s="53"/>
      <c r="E74" s="53">
        <f t="shared" si="0"/>
        <v>1140</v>
      </c>
      <c r="F74" s="53">
        <v>1140</v>
      </c>
    </row>
    <row r="75" spans="1:6" ht="26.1" customHeight="1" x14ac:dyDescent="0.25">
      <c r="A75" s="14"/>
      <c r="B75" s="14">
        <v>4221</v>
      </c>
      <c r="C75" s="23" t="s">
        <v>153</v>
      </c>
      <c r="D75" s="53"/>
      <c r="E75" s="53">
        <f t="shared" si="0"/>
        <v>274.89999999999998</v>
      </c>
      <c r="F75" s="53">
        <v>274.89999999999998</v>
      </c>
    </row>
    <row r="76" spans="1:6" ht="25.5" customHeight="1" x14ac:dyDescent="0.25">
      <c r="A76" s="94"/>
      <c r="B76" s="95">
        <v>45</v>
      </c>
      <c r="C76" s="96" t="s">
        <v>98</v>
      </c>
      <c r="D76" s="94"/>
      <c r="E76" s="55">
        <f t="shared" ca="1" si="0"/>
        <v>0</v>
      </c>
      <c r="F76" s="55" cm="1">
        <f t="array" aca="1" ref="F76" ca="1">F65:J76</f>
        <v>0</v>
      </c>
    </row>
    <row r="77" spans="1:6" ht="27" customHeight="1" x14ac:dyDescent="0.25">
      <c r="A77" s="74"/>
      <c r="B77" s="83">
        <v>4511</v>
      </c>
      <c r="C77" s="75" t="s">
        <v>98</v>
      </c>
      <c r="D77" s="74"/>
      <c r="E77" s="53">
        <f t="shared" si="0"/>
        <v>0</v>
      </c>
      <c r="F77" s="53">
        <v>0</v>
      </c>
    </row>
  </sheetData>
  <mergeCells count="5">
    <mergeCell ref="A26:F26"/>
    <mergeCell ref="A1:F1"/>
    <mergeCell ref="A3:F3"/>
    <mergeCell ref="A5:F5"/>
    <mergeCell ref="A7:F7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5"/>
  <sheetViews>
    <sheetView topLeftCell="A7" zoomScale="130" zoomScaleNormal="130" workbookViewId="0">
      <selection activeCell="D19" sqref="D19"/>
    </sheetView>
  </sheetViews>
  <sheetFormatPr defaultRowHeight="15" x14ac:dyDescent="0.25"/>
  <cols>
    <col min="1" max="4" width="25.28515625" customWidth="1"/>
    <col min="6" max="6" width="14.85546875" bestFit="1" customWidth="1"/>
  </cols>
  <sheetData>
    <row r="1" spans="1:8" ht="42" customHeight="1" x14ac:dyDescent="0.25">
      <c r="A1" s="117" t="s">
        <v>143</v>
      </c>
      <c r="B1" s="117"/>
      <c r="C1" s="117"/>
      <c r="D1" s="117"/>
    </row>
    <row r="2" spans="1:8" ht="18" customHeight="1" x14ac:dyDescent="0.25">
      <c r="A2" s="4"/>
      <c r="B2" s="4"/>
      <c r="C2" s="4"/>
      <c r="D2" s="4"/>
    </row>
    <row r="3" spans="1:8" ht="15.75" customHeight="1" x14ac:dyDescent="0.25">
      <c r="A3" s="117" t="s">
        <v>17</v>
      </c>
      <c r="B3" s="117"/>
      <c r="C3" s="117"/>
      <c r="D3" s="117"/>
    </row>
    <row r="4" spans="1:8" ht="18" x14ac:dyDescent="0.25">
      <c r="B4" s="4"/>
      <c r="C4" s="5"/>
      <c r="D4" s="5"/>
    </row>
    <row r="5" spans="1:8" ht="18" customHeight="1" x14ac:dyDescent="0.25">
      <c r="A5" s="117" t="s">
        <v>4</v>
      </c>
      <c r="B5" s="117"/>
      <c r="C5" s="117"/>
      <c r="D5" s="117"/>
    </row>
    <row r="6" spans="1:8" ht="18" x14ac:dyDescent="0.25">
      <c r="A6" s="4"/>
      <c r="B6" s="4"/>
      <c r="C6" s="5"/>
      <c r="D6" s="5"/>
    </row>
    <row r="7" spans="1:8" ht="15.75" customHeight="1" x14ac:dyDescent="0.25">
      <c r="A7" s="117" t="s">
        <v>38</v>
      </c>
      <c r="B7" s="117"/>
      <c r="C7" s="117"/>
      <c r="D7" s="117"/>
    </row>
    <row r="8" spans="1:8" ht="18" x14ac:dyDescent="0.25">
      <c r="A8" s="4"/>
      <c r="B8" s="4"/>
      <c r="C8" s="5"/>
      <c r="D8" s="5"/>
    </row>
    <row r="9" spans="1:8" ht="29.25" customHeight="1" x14ac:dyDescent="0.25">
      <c r="A9" s="18" t="s">
        <v>40</v>
      </c>
      <c r="B9" s="18" t="s">
        <v>142</v>
      </c>
      <c r="C9" s="18" t="s">
        <v>129</v>
      </c>
      <c r="D9" s="18" t="s">
        <v>144</v>
      </c>
    </row>
    <row r="10" spans="1:8" x14ac:dyDescent="0.25">
      <c r="A10" s="34" t="s">
        <v>0</v>
      </c>
      <c r="B10" s="85">
        <f>SUM(B11,B15,B16,B19)</f>
        <v>420182.48</v>
      </c>
      <c r="C10" s="85">
        <f>SUM(D10-B10)</f>
        <v>11880.550000000105</v>
      </c>
      <c r="D10" s="103">
        <f>SUM(D11+D16+D19+D24+D25)</f>
        <v>432063.03000000009</v>
      </c>
      <c r="E10" s="101"/>
      <c r="F10" s="101"/>
      <c r="G10" s="101"/>
      <c r="H10" s="101"/>
    </row>
    <row r="11" spans="1:8" x14ac:dyDescent="0.25">
      <c r="A11" s="10" t="s">
        <v>43</v>
      </c>
      <c r="B11" s="85">
        <v>59182.48</v>
      </c>
      <c r="C11" s="85">
        <f t="shared" ref="C11:C18" si="0">SUM(D11-B11)</f>
        <v>-384.08000000000175</v>
      </c>
      <c r="D11" s="85">
        <f>SUM(D13)</f>
        <v>58798.400000000001</v>
      </c>
    </row>
    <row r="12" spans="1:8" x14ac:dyDescent="0.25">
      <c r="A12" s="12" t="s">
        <v>148</v>
      </c>
      <c r="B12" s="86">
        <v>200</v>
      </c>
      <c r="C12" s="103">
        <f t="shared" si="0"/>
        <v>0</v>
      </c>
      <c r="D12" s="86">
        <v>200</v>
      </c>
      <c r="E12" s="101"/>
      <c r="F12" s="101"/>
    </row>
    <row r="13" spans="1:8" ht="54" customHeight="1" x14ac:dyDescent="0.25">
      <c r="A13" s="15" t="s">
        <v>147</v>
      </c>
      <c r="B13" s="86">
        <v>59182.48</v>
      </c>
      <c r="C13" s="85">
        <f t="shared" si="0"/>
        <v>-384.08000000000175</v>
      </c>
      <c r="D13" s="86">
        <v>58798.400000000001</v>
      </c>
    </row>
    <row r="14" spans="1:8" ht="25.5" x14ac:dyDescent="0.25">
      <c r="A14" s="15" t="s">
        <v>103</v>
      </c>
      <c r="B14" s="86">
        <v>100</v>
      </c>
      <c r="C14" s="85">
        <f t="shared" si="0"/>
        <v>-100</v>
      </c>
      <c r="D14" s="86"/>
    </row>
    <row r="15" spans="1:8" s="56" customFormat="1" x14ac:dyDescent="0.25">
      <c r="A15" s="52" t="s">
        <v>102</v>
      </c>
      <c r="B15" s="87"/>
      <c r="C15" s="85"/>
      <c r="D15" s="85"/>
    </row>
    <row r="16" spans="1:8" s="56" customFormat="1" ht="25.5" x14ac:dyDescent="0.25">
      <c r="A16" s="10" t="s">
        <v>42</v>
      </c>
      <c r="B16" s="87">
        <v>1000</v>
      </c>
      <c r="C16" s="85">
        <f t="shared" si="0"/>
        <v>200</v>
      </c>
      <c r="D16" s="85">
        <v>1200</v>
      </c>
      <c r="F16" s="88"/>
    </row>
    <row r="17" spans="1:8" ht="25.5" x14ac:dyDescent="0.25">
      <c r="A17" s="15" t="s">
        <v>101</v>
      </c>
      <c r="B17" s="86">
        <v>0</v>
      </c>
      <c r="C17" s="85">
        <f t="shared" si="0"/>
        <v>0</v>
      </c>
      <c r="D17" s="86"/>
    </row>
    <row r="18" spans="1:8" ht="38.25" x14ac:dyDescent="0.25">
      <c r="A18" s="15" t="s">
        <v>151</v>
      </c>
      <c r="B18" s="86">
        <v>1000</v>
      </c>
      <c r="C18" s="85">
        <f t="shared" si="0"/>
        <v>200</v>
      </c>
      <c r="D18" s="86">
        <v>1200</v>
      </c>
    </row>
    <row r="19" spans="1:8" s="56" customFormat="1" x14ac:dyDescent="0.25">
      <c r="A19" s="34" t="s">
        <v>145</v>
      </c>
      <c r="B19" s="87">
        <v>360000</v>
      </c>
      <c r="C19" s="85">
        <f>SUM(D19-B19)</f>
        <v>11025.73000000004</v>
      </c>
      <c r="D19" s="85">
        <f>SUM(D20:D22)</f>
        <v>371025.73000000004</v>
      </c>
    </row>
    <row r="20" spans="1:8" ht="38.25" x14ac:dyDescent="0.25">
      <c r="A20" s="15" t="s">
        <v>149</v>
      </c>
      <c r="B20" s="100">
        <v>360000</v>
      </c>
      <c r="C20" s="85">
        <f t="shared" ref="C20:C23" si="1">SUM(D20-B20)</f>
        <v>1000</v>
      </c>
      <c r="D20" s="100">
        <v>361000</v>
      </c>
    </row>
    <row r="21" spans="1:8" ht="38.25" x14ac:dyDescent="0.25">
      <c r="A21" s="15" t="s">
        <v>150</v>
      </c>
      <c r="B21" s="100"/>
      <c r="C21" s="103"/>
      <c r="D21" s="100">
        <v>6213.08</v>
      </c>
      <c r="E21" s="101"/>
      <c r="F21" s="101"/>
      <c r="G21" s="101"/>
      <c r="H21" s="101"/>
    </row>
    <row r="22" spans="1:8" ht="38.25" x14ac:dyDescent="0.25">
      <c r="A22" s="15" t="s">
        <v>150</v>
      </c>
      <c r="B22" s="100"/>
      <c r="C22" s="103"/>
      <c r="D22" s="100">
        <v>3812.65</v>
      </c>
      <c r="E22" s="101"/>
      <c r="F22" s="101"/>
      <c r="G22" s="101"/>
      <c r="H22" s="101"/>
    </row>
    <row r="23" spans="1:8" x14ac:dyDescent="0.25">
      <c r="A23" s="12" t="s">
        <v>104</v>
      </c>
      <c r="B23" s="86"/>
      <c r="C23" s="85">
        <f t="shared" ca="1" si="1"/>
        <v>0</v>
      </c>
      <c r="D23" s="86">
        <f t="shared" ref="D23" ca="1" si="2">B23+C23</f>
        <v>0</v>
      </c>
    </row>
    <row r="24" spans="1:8" x14ac:dyDescent="0.25">
      <c r="A24" s="52" t="s">
        <v>155</v>
      </c>
      <c r="B24" s="87"/>
      <c r="C24" s="85"/>
      <c r="D24" s="87">
        <v>374.9</v>
      </c>
    </row>
    <row r="25" spans="1:8" ht="38.25" x14ac:dyDescent="0.25">
      <c r="A25" s="102" t="s">
        <v>156</v>
      </c>
      <c r="B25" s="87"/>
      <c r="C25" s="85"/>
      <c r="D25" s="87">
        <v>664</v>
      </c>
    </row>
    <row r="28" spans="1:8" ht="15.75" customHeight="1" x14ac:dyDescent="0.25">
      <c r="A28" s="117" t="s">
        <v>39</v>
      </c>
      <c r="B28" s="117"/>
      <c r="C28" s="117"/>
      <c r="D28" s="117"/>
    </row>
    <row r="29" spans="1:8" ht="18" x14ac:dyDescent="0.25">
      <c r="A29" s="4"/>
      <c r="B29" s="4"/>
      <c r="C29" s="5"/>
      <c r="D29" s="5"/>
    </row>
    <row r="30" spans="1:8" ht="29.25" customHeight="1" x14ac:dyDescent="0.25">
      <c r="A30" s="18" t="s">
        <v>40</v>
      </c>
      <c r="B30" s="18" t="s">
        <v>142</v>
      </c>
      <c r="C30" s="18" t="s">
        <v>129</v>
      </c>
      <c r="D30" s="18" t="s">
        <v>144</v>
      </c>
    </row>
    <row r="31" spans="1:8" x14ac:dyDescent="0.25">
      <c r="A31" s="34" t="s">
        <v>1</v>
      </c>
      <c r="B31" s="54">
        <f>SUM(B32+B36+B39+B44)</f>
        <v>420182.48</v>
      </c>
      <c r="C31" s="54">
        <v>8067.9</v>
      </c>
      <c r="D31" s="104">
        <f>SUM(D32+D36+D39+D44+D45)</f>
        <v>432063.03000000009</v>
      </c>
      <c r="E31" s="101"/>
    </row>
    <row r="32" spans="1:8" ht="15.75" customHeight="1" x14ac:dyDescent="0.25">
      <c r="A32" s="10" t="s">
        <v>43</v>
      </c>
      <c r="B32" s="54">
        <f>SUM(B33:B34)</f>
        <v>59082.48</v>
      </c>
      <c r="C32" s="54">
        <f>SUM(D32-B32)</f>
        <v>-284.08000000000175</v>
      </c>
      <c r="D32" s="54">
        <f>SUM(D33:D34)</f>
        <v>58798.400000000001</v>
      </c>
      <c r="F32" s="109"/>
    </row>
    <row r="33" spans="1:8" x14ac:dyDescent="0.25">
      <c r="A33" s="12" t="s">
        <v>44</v>
      </c>
      <c r="B33" s="53">
        <v>200</v>
      </c>
      <c r="C33" s="104">
        <v>0</v>
      </c>
      <c r="D33" s="53">
        <f>B33+C33</f>
        <v>200</v>
      </c>
      <c r="E33" s="101"/>
    </row>
    <row r="34" spans="1:8" ht="51" x14ac:dyDescent="0.25">
      <c r="A34" s="15" t="s">
        <v>147</v>
      </c>
      <c r="B34" s="53">
        <v>58882.48</v>
      </c>
      <c r="C34" s="54">
        <v>-84.08</v>
      </c>
      <c r="D34" s="53">
        <v>58598.400000000001</v>
      </c>
      <c r="F34" s="109"/>
    </row>
    <row r="35" spans="1:8" ht="25.5" x14ac:dyDescent="0.25">
      <c r="A35" s="15" t="s">
        <v>103</v>
      </c>
      <c r="B35" s="53"/>
      <c r="C35" s="54">
        <v>0</v>
      </c>
      <c r="D35" s="53">
        <v>0</v>
      </c>
    </row>
    <row r="36" spans="1:8" ht="25.5" x14ac:dyDescent="0.25">
      <c r="A36" s="10" t="s">
        <v>42</v>
      </c>
      <c r="B36" s="55">
        <v>1000</v>
      </c>
      <c r="C36" s="54">
        <f>SUM(D36-B36)</f>
        <v>200</v>
      </c>
      <c r="D36" s="54">
        <v>1200</v>
      </c>
    </row>
    <row r="37" spans="1:8" ht="25.5" x14ac:dyDescent="0.25">
      <c r="A37" s="15" t="s">
        <v>101</v>
      </c>
      <c r="B37" s="53">
        <v>0</v>
      </c>
      <c r="C37" s="54">
        <v>0</v>
      </c>
      <c r="D37" s="53">
        <f>B37+C37</f>
        <v>0</v>
      </c>
    </row>
    <row r="38" spans="1:8" ht="38.25" x14ac:dyDescent="0.25">
      <c r="A38" s="15" t="s">
        <v>151</v>
      </c>
      <c r="B38" s="53">
        <v>1000</v>
      </c>
      <c r="C38" s="54">
        <f>SUM(D38-B38)</f>
        <v>0</v>
      </c>
      <c r="D38" s="53">
        <v>1000</v>
      </c>
    </row>
    <row r="39" spans="1:8" x14ac:dyDescent="0.25">
      <c r="A39" s="34" t="s">
        <v>41</v>
      </c>
      <c r="B39" s="55">
        <v>360000</v>
      </c>
      <c r="C39" s="55">
        <f>SUM(D39-B39)</f>
        <v>11025.73000000004</v>
      </c>
      <c r="D39" s="55">
        <f>SUM(D40:D42)</f>
        <v>371025.73000000004</v>
      </c>
    </row>
    <row r="40" spans="1:8" ht="38.25" x14ac:dyDescent="0.25">
      <c r="A40" s="15" t="s">
        <v>150</v>
      </c>
      <c r="B40" s="76">
        <v>360000</v>
      </c>
      <c r="C40" s="55">
        <f>SUM(D40-B40)</f>
        <v>1000</v>
      </c>
      <c r="D40" s="53">
        <v>361000</v>
      </c>
      <c r="F40" s="109"/>
    </row>
    <row r="41" spans="1:8" ht="38.25" x14ac:dyDescent="0.25">
      <c r="A41" s="15" t="s">
        <v>150</v>
      </c>
      <c r="B41" s="76"/>
      <c r="C41" s="55">
        <f>SUM(D41-B41)</f>
        <v>6213.08</v>
      </c>
      <c r="D41" s="53">
        <v>6213.08</v>
      </c>
      <c r="E41" s="101"/>
      <c r="F41" s="101"/>
      <c r="G41" s="101"/>
      <c r="H41" s="101"/>
    </row>
    <row r="42" spans="1:8" ht="38.25" x14ac:dyDescent="0.25">
      <c r="A42" s="15" t="s">
        <v>150</v>
      </c>
      <c r="B42" s="76"/>
      <c r="C42" s="55">
        <f>SUM(D42-B42)</f>
        <v>3812.65</v>
      </c>
      <c r="D42" s="53">
        <v>3812.65</v>
      </c>
      <c r="E42" s="101"/>
      <c r="F42" s="101"/>
      <c r="G42" s="101"/>
      <c r="H42" s="101"/>
    </row>
    <row r="43" spans="1:8" x14ac:dyDescent="0.25">
      <c r="A43" s="12" t="s">
        <v>104</v>
      </c>
      <c r="B43" s="53"/>
      <c r="C43" s="53"/>
      <c r="D43" s="53">
        <f>B43+C43</f>
        <v>0</v>
      </c>
    </row>
    <row r="44" spans="1:8" x14ac:dyDescent="0.25">
      <c r="A44" s="52" t="s">
        <v>155</v>
      </c>
      <c r="B44" s="87">
        <v>100</v>
      </c>
      <c r="C44" s="85">
        <v>274.89999999999998</v>
      </c>
      <c r="D44" s="87">
        <v>374.9</v>
      </c>
    </row>
    <row r="45" spans="1:8" ht="38.25" x14ac:dyDescent="0.25">
      <c r="A45" s="102" t="s">
        <v>156</v>
      </c>
      <c r="B45" s="87"/>
      <c r="C45" s="85">
        <v>664</v>
      </c>
      <c r="D45" s="87">
        <v>664</v>
      </c>
    </row>
  </sheetData>
  <mergeCells count="5">
    <mergeCell ref="A1:D1"/>
    <mergeCell ref="A3:D3"/>
    <mergeCell ref="A5:D5"/>
    <mergeCell ref="A7:D7"/>
    <mergeCell ref="A28:D28"/>
  </mergeCells>
  <phoneticPr fontId="22" type="noConversion"/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2"/>
  <sheetViews>
    <sheetView workbookViewId="0">
      <selection activeCell="D10" sqref="D10:D12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5" ht="42" customHeight="1" x14ac:dyDescent="0.25">
      <c r="A1" s="117" t="s">
        <v>143</v>
      </c>
      <c r="B1" s="117"/>
      <c r="C1" s="117"/>
      <c r="D1" s="117"/>
    </row>
    <row r="2" spans="1:5" ht="18" customHeight="1" x14ac:dyDescent="0.25">
      <c r="A2" s="4"/>
      <c r="B2" s="4"/>
      <c r="C2" s="4"/>
      <c r="D2" s="4"/>
    </row>
    <row r="3" spans="1:5" ht="15.75" x14ac:dyDescent="0.25">
      <c r="A3" s="117" t="s">
        <v>17</v>
      </c>
      <c r="B3" s="117"/>
      <c r="C3" s="130"/>
      <c r="D3" s="130"/>
    </row>
    <row r="4" spans="1:5" ht="18" x14ac:dyDescent="0.25">
      <c r="A4" s="4"/>
      <c r="B4" s="4"/>
      <c r="C4" s="5"/>
      <c r="D4" s="5"/>
    </row>
    <row r="5" spans="1:5" ht="18" customHeight="1" x14ac:dyDescent="0.25">
      <c r="A5" s="117" t="s">
        <v>4</v>
      </c>
      <c r="B5" s="118"/>
      <c r="C5" s="118"/>
      <c r="D5" s="118"/>
    </row>
    <row r="6" spans="1:5" ht="18" x14ac:dyDescent="0.25">
      <c r="A6" s="4"/>
      <c r="B6" s="4"/>
      <c r="C6" s="5"/>
      <c r="D6" s="5"/>
    </row>
    <row r="7" spans="1:5" ht="15.75" x14ac:dyDescent="0.25">
      <c r="A7" s="117" t="s">
        <v>12</v>
      </c>
      <c r="B7" s="135"/>
      <c r="C7" s="135"/>
      <c r="D7" s="135"/>
    </row>
    <row r="8" spans="1:5" ht="18" x14ac:dyDescent="0.25">
      <c r="A8" s="4"/>
      <c r="B8" s="4"/>
      <c r="C8" s="5"/>
      <c r="D8" s="5"/>
    </row>
    <row r="9" spans="1:5" ht="31.5" customHeight="1" x14ac:dyDescent="0.25">
      <c r="A9" s="97" t="s">
        <v>40</v>
      </c>
      <c r="B9" s="97" t="s">
        <v>142</v>
      </c>
      <c r="C9" s="97" t="s">
        <v>129</v>
      </c>
      <c r="D9" s="97" t="s">
        <v>144</v>
      </c>
      <c r="E9" s="98"/>
    </row>
    <row r="10" spans="1:5" ht="15.75" customHeight="1" x14ac:dyDescent="0.25">
      <c r="A10" s="10" t="s">
        <v>13</v>
      </c>
      <c r="B10" s="99">
        <v>420182.48</v>
      </c>
      <c r="C10" s="76">
        <f>SUM(D10-B10)</f>
        <v>11880.550000000047</v>
      </c>
      <c r="D10" s="99">
        <v>432063.03</v>
      </c>
      <c r="E10" s="98"/>
    </row>
    <row r="11" spans="1:5" ht="15.75" customHeight="1" x14ac:dyDescent="0.25">
      <c r="A11" s="10" t="s">
        <v>99</v>
      </c>
      <c r="B11" s="99">
        <v>420182.48</v>
      </c>
      <c r="C11" s="76">
        <f t="shared" ref="C11:C12" si="0">SUM(D11-B11)</f>
        <v>11880.550000000047</v>
      </c>
      <c r="D11" s="99">
        <v>432063.03</v>
      </c>
      <c r="E11" s="98"/>
    </row>
    <row r="12" spans="1:5" x14ac:dyDescent="0.25">
      <c r="A12" s="15" t="s">
        <v>100</v>
      </c>
      <c r="B12" s="99">
        <v>420182.48</v>
      </c>
      <c r="C12" s="76">
        <f t="shared" si="0"/>
        <v>11880.550000000047</v>
      </c>
      <c r="D12" s="99">
        <v>432063.03</v>
      </c>
      <c r="E12" s="98"/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"/>
  <sheetViews>
    <sheetView workbookViewId="0">
      <selection activeCell="I36" sqref="I3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42" customHeight="1" x14ac:dyDescent="0.25">
      <c r="A1" s="117" t="s">
        <v>143</v>
      </c>
      <c r="B1" s="117"/>
      <c r="C1" s="117"/>
      <c r="D1" s="117"/>
      <c r="E1" s="117"/>
      <c r="F1" s="11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17" t="s">
        <v>17</v>
      </c>
      <c r="B3" s="117"/>
      <c r="C3" s="117"/>
      <c r="D3" s="117"/>
      <c r="E3" s="117"/>
      <c r="F3" s="117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7" t="s">
        <v>47</v>
      </c>
      <c r="B5" s="117"/>
      <c r="C5" s="117"/>
      <c r="D5" s="117"/>
      <c r="E5" s="117"/>
      <c r="F5" s="117"/>
    </row>
    <row r="6" spans="1:6" ht="18" x14ac:dyDescent="0.25">
      <c r="A6" s="4"/>
      <c r="B6" s="4"/>
      <c r="C6" s="4"/>
      <c r="D6" s="4"/>
      <c r="E6" s="5"/>
      <c r="F6" s="5"/>
    </row>
    <row r="7" spans="1:6" ht="29.25" customHeight="1" x14ac:dyDescent="0.25">
      <c r="A7" s="18" t="s">
        <v>5</v>
      </c>
      <c r="B7" s="17" t="s">
        <v>6</v>
      </c>
      <c r="C7" s="17" t="s">
        <v>28</v>
      </c>
      <c r="D7" s="18" t="s">
        <v>133</v>
      </c>
      <c r="E7" s="18" t="s">
        <v>129</v>
      </c>
      <c r="F7" s="18" t="s">
        <v>144</v>
      </c>
    </row>
    <row r="8" spans="1:6" x14ac:dyDescent="0.25">
      <c r="A8" s="32"/>
      <c r="B8" s="33"/>
      <c r="C8" s="31" t="s">
        <v>49</v>
      </c>
      <c r="D8" s="32"/>
      <c r="E8" s="32"/>
      <c r="F8" s="32"/>
    </row>
    <row r="9" spans="1:6" ht="25.5" x14ac:dyDescent="0.25">
      <c r="A9" s="10">
        <v>8</v>
      </c>
      <c r="B9" s="10"/>
      <c r="C9" s="10" t="s">
        <v>14</v>
      </c>
      <c r="D9" s="8"/>
      <c r="E9" s="8"/>
      <c r="F9" s="8"/>
    </row>
    <row r="10" spans="1:6" x14ac:dyDescent="0.25">
      <c r="A10" s="10"/>
      <c r="B10" s="14">
        <v>84</v>
      </c>
      <c r="C10" s="14" t="s">
        <v>21</v>
      </c>
      <c r="D10" s="8"/>
      <c r="E10" s="8"/>
      <c r="F10" s="8"/>
    </row>
    <row r="11" spans="1:6" x14ac:dyDescent="0.25">
      <c r="A11" s="10"/>
      <c r="B11" s="14"/>
      <c r="C11" s="35"/>
      <c r="D11" s="8"/>
      <c r="E11" s="8"/>
      <c r="F11" s="8"/>
    </row>
    <row r="12" spans="1:6" x14ac:dyDescent="0.25">
      <c r="A12" s="10"/>
      <c r="B12" s="14"/>
      <c r="C12" s="31" t="s">
        <v>52</v>
      </c>
      <c r="D12" s="8"/>
      <c r="E12" s="8"/>
      <c r="F12" s="8"/>
    </row>
    <row r="13" spans="1:6" ht="25.5" x14ac:dyDescent="0.25">
      <c r="A13" s="13">
        <v>5</v>
      </c>
      <c r="B13" s="13"/>
      <c r="C13" s="22" t="s">
        <v>15</v>
      </c>
      <c r="D13" s="8"/>
      <c r="E13" s="8"/>
      <c r="F13" s="8"/>
    </row>
    <row r="14" spans="1:6" ht="25.5" x14ac:dyDescent="0.25">
      <c r="A14" s="14"/>
      <c r="B14" s="14">
        <v>54</v>
      </c>
      <c r="C14" s="23" t="s">
        <v>22</v>
      </c>
      <c r="D14" s="8"/>
      <c r="E14" s="8"/>
      <c r="F14" s="9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6"/>
  <sheetViews>
    <sheetView workbookViewId="0">
      <selection activeCell="D7" sqref="D7"/>
    </sheetView>
  </sheetViews>
  <sheetFormatPr defaultRowHeight="15" x14ac:dyDescent="0.25"/>
  <cols>
    <col min="1" max="4" width="25.28515625" customWidth="1"/>
  </cols>
  <sheetData>
    <row r="1" spans="1:4" ht="42" customHeight="1" x14ac:dyDescent="0.25">
      <c r="A1" s="117" t="s">
        <v>143</v>
      </c>
      <c r="B1" s="117"/>
      <c r="C1" s="117"/>
      <c r="D1" s="117"/>
    </row>
    <row r="2" spans="1:4" ht="18" customHeight="1" x14ac:dyDescent="0.25">
      <c r="A2" s="4"/>
      <c r="B2" s="4"/>
      <c r="C2" s="4"/>
      <c r="D2" s="4"/>
    </row>
    <row r="3" spans="1:4" ht="15.75" customHeight="1" x14ac:dyDescent="0.25">
      <c r="A3" s="117" t="s">
        <v>17</v>
      </c>
      <c r="B3" s="117"/>
      <c r="C3" s="117"/>
      <c r="D3" s="117"/>
    </row>
    <row r="4" spans="1:4" ht="18" x14ac:dyDescent="0.25">
      <c r="A4" s="4"/>
      <c r="B4" s="4"/>
      <c r="C4" s="5"/>
      <c r="D4" s="5"/>
    </row>
    <row r="5" spans="1:4" ht="18" customHeight="1" x14ac:dyDescent="0.25">
      <c r="A5" s="117" t="s">
        <v>48</v>
      </c>
      <c r="B5" s="117"/>
      <c r="C5" s="117"/>
      <c r="D5" s="117"/>
    </row>
    <row r="6" spans="1:4" ht="18" x14ac:dyDescent="0.25">
      <c r="A6" s="4"/>
      <c r="B6" s="4"/>
      <c r="C6" s="5"/>
      <c r="D6" s="5"/>
    </row>
    <row r="7" spans="1:4" ht="29.25" customHeight="1" x14ac:dyDescent="0.25">
      <c r="A7" s="17" t="s">
        <v>40</v>
      </c>
      <c r="B7" s="18" t="s">
        <v>133</v>
      </c>
      <c r="C7" s="18" t="s">
        <v>129</v>
      </c>
      <c r="D7" s="18" t="s">
        <v>144</v>
      </c>
    </row>
    <row r="8" spans="1:4" x14ac:dyDescent="0.25">
      <c r="A8" s="10" t="s">
        <v>49</v>
      </c>
      <c r="B8" s="8"/>
      <c r="C8" s="8"/>
      <c r="D8" s="8"/>
    </row>
    <row r="9" spans="1:4" ht="25.5" x14ac:dyDescent="0.25">
      <c r="A9" s="10" t="s">
        <v>50</v>
      </c>
      <c r="B9" s="8"/>
      <c r="C9" s="8"/>
      <c r="D9" s="8"/>
    </row>
    <row r="10" spans="1:4" ht="25.5" x14ac:dyDescent="0.25">
      <c r="A10" s="15" t="s">
        <v>51</v>
      </c>
      <c r="B10" s="8"/>
      <c r="C10" s="8"/>
      <c r="D10" s="8"/>
    </row>
    <row r="11" spans="1:4" x14ac:dyDescent="0.25">
      <c r="A11" s="15"/>
      <c r="B11" s="8"/>
      <c r="C11" s="8"/>
      <c r="D11" s="8"/>
    </row>
    <row r="12" spans="1:4" x14ac:dyDescent="0.25">
      <c r="A12" s="10" t="s">
        <v>52</v>
      </c>
      <c r="B12" s="8"/>
      <c r="C12" s="8"/>
      <c r="D12" s="8"/>
    </row>
    <row r="13" spans="1:4" x14ac:dyDescent="0.25">
      <c r="A13" s="22" t="s">
        <v>43</v>
      </c>
      <c r="B13" s="8"/>
      <c r="C13" s="8"/>
      <c r="D13" s="8"/>
    </row>
    <row r="14" spans="1:4" x14ac:dyDescent="0.25">
      <c r="A14" s="12" t="s">
        <v>44</v>
      </c>
      <c r="B14" s="8"/>
      <c r="C14" s="8"/>
      <c r="D14" s="9"/>
    </row>
    <row r="15" spans="1:4" x14ac:dyDescent="0.25">
      <c r="A15" s="22" t="s">
        <v>45</v>
      </c>
      <c r="B15" s="8"/>
      <c r="C15" s="8"/>
      <c r="D15" s="9"/>
    </row>
    <row r="16" spans="1:4" x14ac:dyDescent="0.25">
      <c r="A16" s="12" t="s">
        <v>46</v>
      </c>
      <c r="B16" s="8"/>
      <c r="C16" s="8"/>
      <c r="D16" s="9"/>
    </row>
  </sheetData>
  <mergeCells count="3">
    <mergeCell ref="A1:D1"/>
    <mergeCell ref="A3:D3"/>
    <mergeCell ref="A5:D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9"/>
  <sheetViews>
    <sheetView topLeftCell="A25" zoomScale="110" zoomScaleNormal="110" workbookViewId="0">
      <selection activeCell="I37" sqref="I3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8" max="8" width="11.5703125" bestFit="1" customWidth="1"/>
  </cols>
  <sheetData>
    <row r="1" spans="1:11" ht="42" customHeight="1" x14ac:dyDescent="0.25">
      <c r="A1" s="117" t="s">
        <v>143</v>
      </c>
      <c r="B1" s="117"/>
      <c r="C1" s="117"/>
      <c r="D1" s="117"/>
      <c r="E1" s="117"/>
      <c r="F1" s="117"/>
      <c r="G1" s="117"/>
    </row>
    <row r="2" spans="1:11" ht="18" x14ac:dyDescent="0.25">
      <c r="A2" s="4"/>
      <c r="B2" s="4"/>
      <c r="C2" s="4"/>
      <c r="D2" s="4"/>
      <c r="E2" s="4"/>
      <c r="F2" s="5"/>
      <c r="G2" s="5"/>
    </row>
    <row r="3" spans="1:11" ht="18" customHeight="1" x14ac:dyDescent="0.25">
      <c r="A3" s="117" t="s">
        <v>16</v>
      </c>
      <c r="B3" s="118"/>
      <c r="C3" s="118"/>
      <c r="D3" s="118"/>
      <c r="E3" s="118"/>
      <c r="F3" s="118"/>
      <c r="G3" s="118"/>
    </row>
    <row r="4" spans="1:11" ht="18" x14ac:dyDescent="0.25">
      <c r="A4" s="4"/>
      <c r="B4" s="4"/>
      <c r="C4" s="4"/>
      <c r="D4" s="4"/>
      <c r="E4" s="4"/>
      <c r="F4" s="5"/>
      <c r="G4" s="5"/>
    </row>
    <row r="5" spans="1:11" x14ac:dyDescent="0.25">
      <c r="A5" s="136" t="s">
        <v>18</v>
      </c>
      <c r="B5" s="137"/>
      <c r="C5" s="138"/>
      <c r="D5" s="17" t="s">
        <v>19</v>
      </c>
      <c r="E5" s="18" t="s">
        <v>142</v>
      </c>
      <c r="F5" s="18" t="s">
        <v>129</v>
      </c>
      <c r="G5" s="18" t="s">
        <v>144</v>
      </c>
    </row>
    <row r="6" spans="1:11" s="56" customFormat="1" ht="38.25" customHeight="1" x14ac:dyDescent="0.25">
      <c r="A6" s="145" t="s">
        <v>105</v>
      </c>
      <c r="B6" s="146"/>
      <c r="C6" s="147"/>
      <c r="D6" s="57" t="s">
        <v>106</v>
      </c>
      <c r="E6" s="76">
        <f>SUM(E7+E17+E22+E34)</f>
        <v>420182.48</v>
      </c>
      <c r="F6" s="55">
        <f>SUM(G6-E6)</f>
        <v>11880.550000000047</v>
      </c>
      <c r="G6" s="55">
        <f>SUM(G7+G17+G34+G36+G22)</f>
        <v>432063.03</v>
      </c>
      <c r="H6" s="105"/>
    </row>
    <row r="7" spans="1:11" s="56" customFormat="1" ht="38.25" customHeight="1" x14ac:dyDescent="0.25">
      <c r="A7" s="145" t="s">
        <v>107</v>
      </c>
      <c r="B7" s="146"/>
      <c r="C7" s="147"/>
      <c r="D7" s="57" t="s">
        <v>108</v>
      </c>
      <c r="E7" s="89">
        <f>SUM(E10:E12)</f>
        <v>59082.479999999996</v>
      </c>
      <c r="F7" s="55">
        <f>SUM(G7-E7)</f>
        <v>5553</v>
      </c>
      <c r="G7" s="55">
        <f>SUM(G10:G12)</f>
        <v>64635.479999999996</v>
      </c>
    </row>
    <row r="8" spans="1:11" ht="38.25" customHeight="1" x14ac:dyDescent="0.25">
      <c r="A8" s="139" t="s">
        <v>134</v>
      </c>
      <c r="B8" s="140"/>
      <c r="C8" s="141"/>
      <c r="D8" s="58" t="s">
        <v>110</v>
      </c>
      <c r="E8" s="76"/>
      <c r="F8" s="55">
        <f>SUM(G8-E8)</f>
        <v>0</v>
      </c>
      <c r="G8" s="53"/>
    </row>
    <row r="9" spans="1:11" ht="38.25" customHeight="1" x14ac:dyDescent="0.25">
      <c r="A9" s="142">
        <v>3</v>
      </c>
      <c r="B9" s="143"/>
      <c r="C9" s="144"/>
      <c r="D9" s="59" t="s">
        <v>9</v>
      </c>
      <c r="E9" s="53">
        <f>SUM(E10:E12)</f>
        <v>59082.479999999996</v>
      </c>
      <c r="F9" s="53">
        <f>SUM(G9-E9)</f>
        <v>5553</v>
      </c>
      <c r="G9" s="55">
        <f>SUM(G10+G12)</f>
        <v>64635.479999999996</v>
      </c>
    </row>
    <row r="10" spans="1:11" ht="38.25" customHeight="1" x14ac:dyDescent="0.25">
      <c r="A10" s="148">
        <v>32</v>
      </c>
      <c r="B10" s="149"/>
      <c r="C10" s="150"/>
      <c r="D10" s="59" t="s">
        <v>20</v>
      </c>
      <c r="E10" s="53">
        <v>31856.18</v>
      </c>
      <c r="F10" s="53">
        <f>SUM(G10-E10)</f>
        <v>2153</v>
      </c>
      <c r="G10" s="53">
        <v>34009.18</v>
      </c>
    </row>
    <row r="11" spans="1:11" ht="38.25" customHeight="1" x14ac:dyDescent="0.25">
      <c r="A11" s="148">
        <v>34</v>
      </c>
      <c r="B11" s="149"/>
      <c r="C11" s="150"/>
      <c r="D11" s="59" t="s">
        <v>111</v>
      </c>
      <c r="E11" s="53">
        <v>600</v>
      </c>
      <c r="F11" s="53">
        <v>-600</v>
      </c>
      <c r="G11" s="53">
        <v>0</v>
      </c>
    </row>
    <row r="12" spans="1:11" ht="38.25" customHeight="1" x14ac:dyDescent="0.25">
      <c r="A12" s="60">
        <v>37</v>
      </c>
      <c r="B12" s="61"/>
      <c r="C12" s="62"/>
      <c r="D12" s="59" t="s">
        <v>70</v>
      </c>
      <c r="E12" s="53">
        <v>26626.3</v>
      </c>
      <c r="F12" s="53">
        <f>SUM(G12-E12)</f>
        <v>4000</v>
      </c>
      <c r="G12" s="53">
        <v>30626.3</v>
      </c>
    </row>
    <row r="13" spans="1:11" s="56" customFormat="1" ht="38.25" customHeight="1" x14ac:dyDescent="0.25">
      <c r="A13" s="145" t="s">
        <v>112</v>
      </c>
      <c r="B13" s="146"/>
      <c r="C13" s="147"/>
      <c r="D13" s="57" t="s">
        <v>113</v>
      </c>
      <c r="E13" s="55"/>
      <c r="F13" s="53">
        <f t="shared" ref="F13:F16" si="0">SUM(G13-E13)</f>
        <v>0</v>
      </c>
      <c r="G13" s="55"/>
    </row>
    <row r="14" spans="1:11" ht="38.25" customHeight="1" x14ac:dyDescent="0.25">
      <c r="A14" s="139" t="s">
        <v>109</v>
      </c>
      <c r="B14" s="140"/>
      <c r="C14" s="141"/>
      <c r="D14" s="58" t="s">
        <v>110</v>
      </c>
      <c r="E14" s="53"/>
      <c r="F14" s="53">
        <f t="shared" si="0"/>
        <v>0</v>
      </c>
      <c r="G14" s="53"/>
      <c r="K14" s="56"/>
    </row>
    <row r="15" spans="1:11" ht="38.25" customHeight="1" x14ac:dyDescent="0.25">
      <c r="A15" s="142">
        <v>4</v>
      </c>
      <c r="B15" s="143"/>
      <c r="C15" s="144"/>
      <c r="D15" s="59" t="s">
        <v>11</v>
      </c>
      <c r="E15" s="53"/>
      <c r="F15" s="53">
        <f t="shared" si="0"/>
        <v>0</v>
      </c>
      <c r="G15" s="53"/>
    </row>
    <row r="16" spans="1:11" ht="38.25" customHeight="1" x14ac:dyDescent="0.25">
      <c r="A16" s="148">
        <v>45</v>
      </c>
      <c r="B16" s="149"/>
      <c r="C16" s="150"/>
      <c r="D16" s="59" t="s">
        <v>98</v>
      </c>
      <c r="E16" s="53"/>
      <c r="F16" s="53">
        <f t="shared" si="0"/>
        <v>0</v>
      </c>
      <c r="G16" s="53"/>
    </row>
    <row r="17" spans="1:7" s="56" customFormat="1" ht="38.25" customHeight="1" x14ac:dyDescent="0.25">
      <c r="A17" s="145" t="s">
        <v>114</v>
      </c>
      <c r="B17" s="146"/>
      <c r="C17" s="147"/>
      <c r="D17" s="57" t="s">
        <v>115</v>
      </c>
      <c r="E17" s="55">
        <f>SUM(E18:E21)</f>
        <v>360000</v>
      </c>
      <c r="F17" s="55">
        <f>SUM(G17-E17)</f>
        <v>1000</v>
      </c>
      <c r="G17" s="55">
        <f>SUM(G18:G21)</f>
        <v>361000</v>
      </c>
    </row>
    <row r="18" spans="1:7" ht="38.25" customHeight="1" x14ac:dyDescent="0.25">
      <c r="A18" s="139" t="s">
        <v>116</v>
      </c>
      <c r="B18" s="140"/>
      <c r="C18" s="141"/>
      <c r="D18" s="58" t="s">
        <v>117</v>
      </c>
      <c r="E18" s="53"/>
      <c r="F18" s="55">
        <f t="shared" ref="F18:F36" si="1">SUM(G18-E18)</f>
        <v>0</v>
      </c>
      <c r="G18" s="55"/>
    </row>
    <row r="19" spans="1:7" ht="38.25" customHeight="1" x14ac:dyDescent="0.25">
      <c r="A19" s="142">
        <v>3</v>
      </c>
      <c r="B19" s="143"/>
      <c r="C19" s="144"/>
      <c r="D19" s="59" t="s">
        <v>9</v>
      </c>
      <c r="E19" s="53"/>
      <c r="F19" s="55">
        <f t="shared" si="1"/>
        <v>0</v>
      </c>
      <c r="G19" s="55"/>
    </row>
    <row r="20" spans="1:7" ht="38.25" customHeight="1" x14ac:dyDescent="0.25">
      <c r="A20" s="148">
        <v>31</v>
      </c>
      <c r="B20" s="149"/>
      <c r="C20" s="150"/>
      <c r="D20" s="59" t="s">
        <v>10</v>
      </c>
      <c r="E20" s="53">
        <v>330000</v>
      </c>
      <c r="F20" s="55">
        <f t="shared" si="1"/>
        <v>1000</v>
      </c>
      <c r="G20" s="53">
        <v>331000</v>
      </c>
    </row>
    <row r="21" spans="1:7" ht="38.25" customHeight="1" x14ac:dyDescent="0.25">
      <c r="A21" s="148">
        <v>32</v>
      </c>
      <c r="B21" s="149"/>
      <c r="C21" s="150"/>
      <c r="D21" s="59" t="s">
        <v>20</v>
      </c>
      <c r="E21" s="53">
        <v>30000</v>
      </c>
      <c r="F21" s="55">
        <f t="shared" si="1"/>
        <v>0</v>
      </c>
      <c r="G21" s="53">
        <v>30000</v>
      </c>
    </row>
    <row r="22" spans="1:7" s="56" customFormat="1" ht="38.25" customHeight="1" x14ac:dyDescent="0.25">
      <c r="A22" s="151" t="s">
        <v>118</v>
      </c>
      <c r="B22" s="152"/>
      <c r="C22" s="153"/>
      <c r="D22" s="57" t="s">
        <v>119</v>
      </c>
      <c r="E22" s="55">
        <f>SUM(E23)</f>
        <v>100</v>
      </c>
      <c r="F22" s="55">
        <f t="shared" si="1"/>
        <v>3712.65</v>
      </c>
      <c r="G22" s="55">
        <v>3812.65</v>
      </c>
    </row>
    <row r="23" spans="1:7" ht="38.25" customHeight="1" x14ac:dyDescent="0.25">
      <c r="A23" s="142" t="s">
        <v>120</v>
      </c>
      <c r="B23" s="143"/>
      <c r="C23" s="144"/>
      <c r="D23" s="59" t="s">
        <v>121</v>
      </c>
      <c r="E23" s="53">
        <v>100</v>
      </c>
      <c r="F23" s="55">
        <f t="shared" si="1"/>
        <v>-100</v>
      </c>
      <c r="G23" s="53"/>
    </row>
    <row r="24" spans="1:7" ht="38.25" customHeight="1" x14ac:dyDescent="0.25">
      <c r="A24" s="139" t="s">
        <v>116</v>
      </c>
      <c r="B24" s="140"/>
      <c r="C24" s="141"/>
      <c r="D24" s="58" t="s">
        <v>117</v>
      </c>
      <c r="E24" s="53"/>
      <c r="F24" s="55">
        <f t="shared" si="1"/>
        <v>0</v>
      </c>
      <c r="G24" s="53"/>
    </row>
    <row r="25" spans="1:7" ht="38.25" customHeight="1" x14ac:dyDescent="0.25">
      <c r="A25" s="142">
        <v>3</v>
      </c>
      <c r="B25" s="143"/>
      <c r="C25" s="144"/>
      <c r="D25" s="59" t="s">
        <v>9</v>
      </c>
      <c r="E25" s="53"/>
      <c r="F25" s="55">
        <f t="shared" ca="1" si="1"/>
        <v>0</v>
      </c>
      <c r="G25" s="53">
        <f ca="1">E25+F25</f>
        <v>0</v>
      </c>
    </row>
    <row r="26" spans="1:7" ht="38.25" customHeight="1" x14ac:dyDescent="0.25">
      <c r="A26" s="148">
        <v>32</v>
      </c>
      <c r="B26" s="149"/>
      <c r="C26" s="150"/>
      <c r="D26" s="59" t="s">
        <v>20</v>
      </c>
      <c r="E26" s="53"/>
      <c r="F26" s="55">
        <f t="shared" ca="1" si="1"/>
        <v>0</v>
      </c>
      <c r="G26" s="53">
        <f ca="1">E26+F26</f>
        <v>0</v>
      </c>
    </row>
    <row r="27" spans="1:7" ht="38.25" customHeight="1" x14ac:dyDescent="0.25">
      <c r="A27" s="60">
        <v>37</v>
      </c>
      <c r="B27" s="61"/>
      <c r="C27" s="62"/>
      <c r="D27" s="59" t="s">
        <v>70</v>
      </c>
      <c r="E27" s="53"/>
      <c r="F27" s="55">
        <f t="shared" si="1"/>
        <v>3812.65</v>
      </c>
      <c r="G27" s="53">
        <v>3812.65</v>
      </c>
    </row>
    <row r="28" spans="1:7" ht="38.25" customHeight="1" x14ac:dyDescent="0.25">
      <c r="A28" s="139" t="s">
        <v>127</v>
      </c>
      <c r="B28" s="140"/>
      <c r="C28" s="141"/>
      <c r="D28" s="58" t="s">
        <v>128</v>
      </c>
      <c r="E28" s="53"/>
      <c r="F28" s="55">
        <f t="shared" si="1"/>
        <v>0</v>
      </c>
      <c r="G28" s="53"/>
    </row>
    <row r="29" spans="1:7" ht="38.25" customHeight="1" x14ac:dyDescent="0.25">
      <c r="A29" s="142">
        <v>3</v>
      </c>
      <c r="B29" s="143"/>
      <c r="C29" s="144"/>
      <c r="D29" s="59" t="s">
        <v>9</v>
      </c>
      <c r="E29" s="53"/>
      <c r="F29" s="55">
        <f t="shared" si="1"/>
        <v>0</v>
      </c>
      <c r="G29" s="53"/>
    </row>
    <row r="30" spans="1:7" ht="38.25" customHeight="1" x14ac:dyDescent="0.25">
      <c r="A30" s="148">
        <v>32</v>
      </c>
      <c r="B30" s="149"/>
      <c r="C30" s="150"/>
      <c r="D30" s="59" t="s">
        <v>20</v>
      </c>
      <c r="E30" s="53"/>
      <c r="F30" s="55">
        <f t="shared" si="1"/>
        <v>0</v>
      </c>
      <c r="G30" s="53"/>
    </row>
    <row r="31" spans="1:7" ht="38.25" customHeight="1" x14ac:dyDescent="0.25">
      <c r="A31" s="154" t="s">
        <v>122</v>
      </c>
      <c r="B31" s="155"/>
      <c r="C31" s="156"/>
      <c r="D31" s="63" t="s">
        <v>123</v>
      </c>
      <c r="E31" s="55"/>
      <c r="F31" s="55">
        <f t="shared" si="1"/>
        <v>0</v>
      </c>
      <c r="G31" s="55"/>
    </row>
    <row r="32" spans="1:7" ht="38.25" customHeight="1" x14ac:dyDescent="0.25">
      <c r="A32" s="157">
        <v>3</v>
      </c>
      <c r="B32" s="158"/>
      <c r="C32" s="159"/>
      <c r="D32" s="64" t="s">
        <v>9</v>
      </c>
      <c r="E32" s="53"/>
      <c r="F32" s="55">
        <f t="shared" si="1"/>
        <v>0</v>
      </c>
      <c r="G32" s="53"/>
    </row>
    <row r="33" spans="1:8" ht="38.25" customHeight="1" x14ac:dyDescent="0.25">
      <c r="A33" s="160">
        <v>32</v>
      </c>
      <c r="B33" s="161"/>
      <c r="C33" s="162"/>
      <c r="D33" s="64" t="s">
        <v>20</v>
      </c>
      <c r="E33" s="53"/>
      <c r="F33" s="55">
        <f t="shared" si="1"/>
        <v>0</v>
      </c>
      <c r="G33" s="53"/>
    </row>
    <row r="34" spans="1:8" s="56" customFormat="1" ht="38.25" customHeight="1" x14ac:dyDescent="0.25">
      <c r="A34" s="145" t="s">
        <v>124</v>
      </c>
      <c r="B34" s="146"/>
      <c r="C34" s="147"/>
      <c r="D34" s="57" t="s">
        <v>125</v>
      </c>
      <c r="E34" s="55">
        <v>1000</v>
      </c>
      <c r="F34" s="55">
        <f t="shared" si="1"/>
        <v>-800</v>
      </c>
      <c r="G34" s="55">
        <v>200</v>
      </c>
    </row>
    <row r="35" spans="1:8" ht="38.25" customHeight="1" x14ac:dyDescent="0.25">
      <c r="A35" s="139" t="s">
        <v>116</v>
      </c>
      <c r="B35" s="140"/>
      <c r="C35" s="141"/>
      <c r="D35" s="58" t="s">
        <v>126</v>
      </c>
      <c r="E35" s="55"/>
      <c r="F35" s="55">
        <f t="shared" si="1"/>
        <v>0</v>
      </c>
      <c r="G35" s="53"/>
    </row>
    <row r="36" spans="1:8" ht="38.25" customHeight="1" x14ac:dyDescent="0.25">
      <c r="A36" s="145">
        <v>4</v>
      </c>
      <c r="B36" s="146"/>
      <c r="C36" s="147"/>
      <c r="D36" s="57" t="s">
        <v>11</v>
      </c>
      <c r="E36" s="55">
        <v>1000</v>
      </c>
      <c r="F36" s="55">
        <f t="shared" si="1"/>
        <v>1414.9</v>
      </c>
      <c r="G36" s="55">
        <v>2414.9</v>
      </c>
    </row>
    <row r="37" spans="1:8" ht="38.25" customHeight="1" x14ac:dyDescent="0.25">
      <c r="A37" s="148">
        <v>42</v>
      </c>
      <c r="B37" s="149"/>
      <c r="C37" s="150"/>
      <c r="D37" s="59" t="s">
        <v>27</v>
      </c>
      <c r="E37" s="53"/>
      <c r="F37" s="55"/>
      <c r="G37" s="53">
        <v>2414.9</v>
      </c>
    </row>
    <row r="38" spans="1:8" ht="38.25" customHeight="1" x14ac:dyDescent="0.25">
      <c r="A38" s="163" t="s">
        <v>140</v>
      </c>
      <c r="B38" s="163"/>
      <c r="C38" s="163"/>
      <c r="D38" s="79" t="s">
        <v>139</v>
      </c>
      <c r="E38" s="55">
        <v>200</v>
      </c>
      <c r="F38" s="55"/>
      <c r="G38" s="55">
        <v>200</v>
      </c>
    </row>
    <row r="39" spans="1:8" x14ac:dyDescent="0.25">
      <c r="E39" s="78">
        <f>SUM(E7+E34+E17+E22)</f>
        <v>420182.48</v>
      </c>
      <c r="F39" s="78"/>
      <c r="G39" s="107">
        <v>432063.03</v>
      </c>
      <c r="H39" s="77"/>
    </row>
  </sheetData>
  <mergeCells count="34">
    <mergeCell ref="A38:C38"/>
    <mergeCell ref="A34:C34"/>
    <mergeCell ref="A35:C35"/>
    <mergeCell ref="A36:C36"/>
    <mergeCell ref="A37:C37"/>
    <mergeCell ref="A31:C31"/>
    <mergeCell ref="A32:C32"/>
    <mergeCell ref="A33:C33"/>
    <mergeCell ref="A24:C24"/>
    <mergeCell ref="A25:C25"/>
    <mergeCell ref="A26:C26"/>
    <mergeCell ref="A28:C28"/>
    <mergeCell ref="A29:C29"/>
    <mergeCell ref="A11:C11"/>
    <mergeCell ref="A10:C10"/>
    <mergeCell ref="A15:C15"/>
    <mergeCell ref="A30:C30"/>
    <mergeCell ref="A23:C23"/>
    <mergeCell ref="A19:C19"/>
    <mergeCell ref="A20:C20"/>
    <mergeCell ref="A21:C21"/>
    <mergeCell ref="A22:C22"/>
    <mergeCell ref="A17:C17"/>
    <mergeCell ref="A13:C13"/>
    <mergeCell ref="A14:C14"/>
    <mergeCell ref="A16:C16"/>
    <mergeCell ref="A18:C18"/>
    <mergeCell ref="A1:G1"/>
    <mergeCell ref="A3:G3"/>
    <mergeCell ref="A5:C5"/>
    <mergeCell ref="A8:C8"/>
    <mergeCell ref="A9:C9"/>
    <mergeCell ref="A6:C6"/>
    <mergeCell ref="A7:C7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9778-3EC3-415F-932E-D0C2F398C6F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2" workbookViewId="0">
      <selection activeCell="J26" sqref="J25:J2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2026-06-10T10:05:09Z</cp:lastPrinted>
  <dcterms:created xsi:type="dcterms:W3CDTF">2022-08-12T12:51:27Z</dcterms:created>
  <dcterms:modified xsi:type="dcterms:W3CDTF">2026-06-24T06:09:55Z</dcterms:modified>
</cp:coreProperties>
</file>